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նախագիծ" sheetId="1" r:id="rId1"/>
  </sheets>
  <definedNames>
    <definedName name="_xlnm.Print_Area" localSheetId="0">'նախագիծ'!$A$1:$G$755</definedName>
  </definedNames>
  <calcPr fullCalcOnLoad="1"/>
</workbook>
</file>

<file path=xl/sharedStrings.xml><?xml version="1.0" encoding="utf-8"?>
<sst xmlns="http://schemas.openxmlformats.org/spreadsheetml/2006/main" count="468" uniqueCount="143">
  <si>
    <t>îÝûñ»Ý</t>
  </si>
  <si>
    <t>ÀÜ¸²ØºÜÀ</t>
  </si>
  <si>
    <t>¸³ëïÇ³ñ³Ï</t>
  </si>
  <si>
    <t>¸³ëïÇ³ñ³ÏÇ û·Ý³Ï³Ý</t>
  </si>
  <si>
    <t>ºñ³Åßï³Ï³Ý Õ»Ï³í³ñ</t>
  </si>
  <si>
    <t>îÝï»ëí³ñ</t>
  </si>
  <si>
    <t>ÊáÑ³ñ³ñ</t>
  </si>
  <si>
    <t>ä³Ñ³Ï</t>
  </si>
  <si>
    <t>Ø³ñ½Çã</t>
  </si>
  <si>
    <t>Ð³Ý¹»ñÓ³å³Ñ</t>
  </si>
  <si>
    <t>Ð³í³ù³ñ³ñ</t>
  </si>
  <si>
    <t>´áõÅùáõÛñ</t>
  </si>
  <si>
    <t>Ð³ßí³å³Ñ</t>
  </si>
  <si>
    <t>Ðá·»µ³Ý</t>
  </si>
  <si>
    <t>ÊáÑ³ñ³ñÇ û·Ý³Ï³Ý</t>
  </si>
  <si>
    <t>Ò³ÛÝ³ÛÇÝ ¨ Éáõë. ûå»ñ³ïáñ</t>
  </si>
  <si>
    <t>Ø³ï»Ý³·»ï</t>
  </si>
  <si>
    <t>Üí³·³ÏóáÕ</t>
  </si>
  <si>
    <t>ºñ·Çã</t>
  </si>
  <si>
    <t>¶ñ³¹³ñ³Ý³í³ñ</t>
  </si>
  <si>
    <t xml:space="preserve">  ÐàìÐ.  ÂàôØ²ÜÚ²ÜÆ    ²Üì²Ü   ¶ð²¸²ð²Ü</t>
  </si>
  <si>
    <t>ì³ñÇã</t>
  </si>
  <si>
    <t>ê³ÝÇï³ñ-¹³Û³Ï</t>
  </si>
  <si>
    <t>´³ñÓáÕ µ³Ýíáñ</t>
  </si>
  <si>
    <t>öáÕáó ³íÉáÕ</t>
  </si>
  <si>
    <t>îñ³ÏïáñÇëï</t>
  </si>
  <si>
    <t>ºñÇï³ë³ñ¹³Ï³Ý Ã³ïñáÝ ëïáõ¹Ç³ÛÇ é»ÅÇëáñ</t>
  </si>
  <si>
    <t xml:space="preserve">ì³ñáñ¹ </t>
  </si>
  <si>
    <t>¼á¹áÕ</t>
  </si>
  <si>
    <t>Ø³ëë³Û³Ï³Ý ÙÇçáó³éáõÙÝ»ñÇ Ï³½Ù³Ï»ñåÇã</t>
  </si>
  <si>
    <t>Գրադարանավար</t>
  </si>
  <si>
    <t>Օժանդակ բանվոր</t>
  </si>
  <si>
    <t>Բրիգադիր</t>
  </si>
  <si>
    <t>¶áñÍ³í³ñ</t>
  </si>
  <si>
    <t>Դասատու</t>
  </si>
  <si>
    <t>Դաստիարակի օգնական</t>
  </si>
  <si>
    <t>Մարզիչ</t>
  </si>
  <si>
    <t>Հանդերձապահ</t>
  </si>
  <si>
    <t xml:space="preserve">ì³ñáñ¹ աղբատարի </t>
  </si>
  <si>
    <t>Ð³í»Éí³Í 1</t>
  </si>
  <si>
    <t>Ð³í»Éí³Í 2</t>
  </si>
  <si>
    <t>Ð³í»Éí³Í 3</t>
  </si>
  <si>
    <t>Ð³í»Éí³Í 4</t>
  </si>
  <si>
    <t>Ð³í»Éí³Í 5</t>
  </si>
  <si>
    <t>Ð³í»Éí³Í 7</t>
  </si>
  <si>
    <t>úÅ³Ý¹³Ï µ³Ýíáñ</t>
  </si>
  <si>
    <t>´³Ýíáñ /×³Ý³å³ñÑ³-Ï³Ùñç³ÛÇÝ/</t>
  </si>
  <si>
    <t>´³Ýíáñ /Ï³Ý³ã³å³ïáõÙ/</t>
  </si>
  <si>
    <t>Լոգոպետ</t>
  </si>
  <si>
    <t>²ÏÝ»ñÇ ³ÏáõÙµ - ·ñ³¹³ñ³ÝÇ í³ñÇã</t>
  </si>
  <si>
    <t>ÄàÔ¶àðÌÆøÜºðÆ Ð²ØàôÚÂ /ìÖ²ðºÈ  ՈՒԹ  ²ØÆê ä²ÚØ²Ü²¶ðàì/</t>
  </si>
  <si>
    <t>¶»Õ³ñí»ëï³Ï³Ý Õ»Ï³í³ñ</t>
  </si>
  <si>
    <t>Ճարտարագետ</t>
  </si>
  <si>
    <t>Հ Ա Ս Տ Ի Ք Ա Ց ՈՒ Ց Ա Կ</t>
  </si>
  <si>
    <t>Հ/Հ</t>
  </si>
  <si>
    <t>ՊԱՇՏՈՆԸ</t>
  </si>
  <si>
    <t>ԱՇԽԱ-ՏՈՂՆԵՐԻ ԹԻՎԸ</t>
  </si>
  <si>
    <t>ԴՐՈՒՅՔԻ ՉԱՓԸ</t>
  </si>
  <si>
    <t>ԱՇԽԱՏԱ-ՎԱՐՁԻ ՉԱՓԸ</t>
  </si>
  <si>
    <t>Տնօրեն</t>
  </si>
  <si>
    <t>Հաշվապահ</t>
  </si>
  <si>
    <t>Տնտեսվար</t>
  </si>
  <si>
    <t>Տեխ. աշխատող</t>
  </si>
  <si>
    <t>Պահակ</t>
  </si>
  <si>
    <t>Գործավար</t>
  </si>
  <si>
    <t>Դաշնամուր լարող /6 ամիս/</t>
  </si>
  <si>
    <t>ԸՆԴԱՄԵՆԸ</t>
  </si>
  <si>
    <t>ՀԱՍՏԻ-ՔԱՅԻՆ ՄԻԱՎՈՐԸ</t>
  </si>
  <si>
    <t>Հավելված 8</t>
  </si>
  <si>
    <t>Լաբորանտ</t>
  </si>
  <si>
    <t>Տեղ. աշխատող</t>
  </si>
  <si>
    <t>Մեթոդիստ</t>
  </si>
  <si>
    <t>Դաստիարակ</t>
  </si>
  <si>
    <t>Երաժշտական ղեկավար</t>
  </si>
  <si>
    <t>Բուժքույր</t>
  </si>
  <si>
    <t>Հոգեբան</t>
  </si>
  <si>
    <t>Խոհարար</t>
  </si>
  <si>
    <t>Խոհրարի օգնական</t>
  </si>
  <si>
    <t>Սանիտար-դայակ</t>
  </si>
  <si>
    <t>Հավելված 6</t>
  </si>
  <si>
    <t>Փոխտնօրեն</t>
  </si>
  <si>
    <t>Մարզիչ-հրահանգիչ</t>
  </si>
  <si>
    <t>Տեղակալ տնտեսական գծով</t>
  </si>
  <si>
    <t>Կ³½Ù³Ï»ñåÇã</t>
  </si>
  <si>
    <t>Կ³½Ù³Ï»ñåÇã/պրոդյուսեր/</t>
  </si>
  <si>
    <t>Դռնապան</t>
  </si>
  <si>
    <t>ԹԱՏՐՈՆ/ìÖ²ðºÈ  ՈՒԹ  ²ØÆê ä²ÚØ²Ü²¶ðàì/</t>
  </si>
  <si>
    <t>Ռեժիսոր</t>
  </si>
  <si>
    <t>Դերասան</t>
  </si>
  <si>
    <t>Բեմական մասի վարիչ</t>
  </si>
  <si>
    <t>ՀՐԱՆՏ ՄԱԹԵՎՈՍՅԱՆԻ    ²Üì²Ü   ¶ð²¸²ð²Ü</t>
  </si>
  <si>
    <t>Հաղպատի ակումբ-գրադարանի վարիչ</t>
  </si>
  <si>
    <t>Լվացարար</t>
  </si>
  <si>
    <t>Բանվոր</t>
  </si>
  <si>
    <t>Հավելված 11</t>
  </si>
  <si>
    <t>Հավելված 12</t>
  </si>
  <si>
    <t>Հավելված 13</t>
  </si>
  <si>
    <t>Ð³í»Éí³Í 15</t>
  </si>
  <si>
    <t>Ð³í»Éí³Í 16</t>
  </si>
  <si>
    <t>Էլեկտրիկ</t>
  </si>
  <si>
    <t>Ð³í»Éí³Í 17</t>
  </si>
  <si>
    <t>Գեղմասվար</t>
  </si>
  <si>
    <t>§²È²ìºð¸àô Ð²Ø²ÚÜø²ÚÆÜ ÎàØàôÜ²È îÜîºêàôÂÚàôÜ¦  Ðà²Î-Æ 2019թ.</t>
  </si>
  <si>
    <t>Բնորդ</t>
  </si>
  <si>
    <t>Պահեստապետ</t>
  </si>
  <si>
    <t>Դերձակ</t>
  </si>
  <si>
    <t>Հավաքարար</t>
  </si>
  <si>
    <t>Դռնապահ</t>
  </si>
  <si>
    <t>Տնտեսվար, հավաքարար</t>
  </si>
  <si>
    <t>§ԱՔՈՐՈՒ ՄՇԱԿՈՒՅԹԻ ՏՈՒՆ¦ Ðà²Î-Æ 2019թ.</t>
  </si>
  <si>
    <t xml:space="preserve">«ԱՔՈՐՈՒ ԵՐԱԺՇՏԱԿԱՆ ԴՊՐՈՑ» ՀՈԱԿ-Ի 2019թ. </t>
  </si>
  <si>
    <t xml:space="preserve">«ԱԼԱՎԵՐԴՈՒ ՄԱՆԿԱԿԱՆ ԱՐՎԵՍՏԻ ԴՊՐՈՑ» ՀՈԱԿ-Ի 2019թ. </t>
  </si>
  <si>
    <t>Ø»Ãá¹Çëï</t>
  </si>
  <si>
    <t>¸éÝ³å³Ý</t>
  </si>
  <si>
    <t>¸»ñÓ³Ï</t>
  </si>
  <si>
    <t>Èí³ó³ñ³ñ</t>
  </si>
  <si>
    <t>§²È²ìºð¸àô ø²Ô²ø²ÚÆÜ Ð²Ø²ÚÜøÆ ÂÆì 2 Ü²Ê²¸äðàò²Î²Ü  àôêàôØÜ²Î²Ü Ð²êî²îàôÂÚàôÜ¦  Ðà²Î-Æ 2019Ã.</t>
  </si>
  <si>
    <t>§²È²ìºð¸àô ø²Ô²ø²ÚÆÜ Ð²Ø²ÚÜøÆ ÂÆì 1 Ü²Ê²¸äðàò²Î²Ü  àôêàôØÜ²Î²Ü Ð²êî²îàôÂÚàôÜ¦  Ðà²Î-Æ 2019Ã.</t>
  </si>
  <si>
    <t>Խոհարարի օգնական</t>
  </si>
  <si>
    <t>§²È²ìºð¸àô ø²Ô²ø²ÚÆÜ Ð²Ø²ÚÜøÆ ÂÆì 3 Ü²Ê²¸äðàò²Î²Ü  àôêàôØÜ²Î²Ü Ð²êî²îàôÂÚàôÜ¦ Ðà²Î-Æ 2019թ.</t>
  </si>
  <si>
    <t>§²È²ìºð¸àô ø²Ô²ø²ÚÆÜ Ð²Ø²ÚÜøÆ ÂÆì 4 Ü²Ê²¸äðàò²Î²Ü  àôêàôØÜ²Î²Ü Ð²êî²îàôÂÚàôÜ¦ Ðà²Î-Æ 2019Ã.</t>
  </si>
  <si>
    <t>§²È²ìºð¸àô ø²Ô²ø²ÚÆÜ Ð²Ø²ÚÜøÆ ÂÆì 5 Ü²Ê²¸äðàò²Î²Ü  àôêàôØÜ²Î²Ü Ð²êî²îàôÂÚàôÜ¦ Ðà²Î-Æ 2019Ã.</t>
  </si>
  <si>
    <t>Մեթոդիստ ուսումնական գծով</t>
  </si>
  <si>
    <t>Երաժիշտ</t>
  </si>
  <si>
    <t>«ԱԼԱՎԵՐԴԻ ՀԱՄԱՅՆՔԻ ԱՄԱԼՅԱ ԿԱՐԱՊԵՏՅԱՆԻ ԱՆՎԱՆ ԹԻՎ 7 ՆԱԽԱԴՊՐՈՑԱԿԱՆ ՈՒՍՈՒՄՆԱԿԱՆ ՀԱՍՏԱՏՈՒԹՅՈՒՆ» ՀՈԱԿ-Ի 2019թ.</t>
  </si>
  <si>
    <t>§ԱՔՈՐՈՒ Ü²Ê²¸äðàò²Î²Ü  àôêàôØÜ²Î²Ü Ð²êî²îàôÂÚàôÜ¦  Ðà²Î-Æ 2019Ã.</t>
  </si>
  <si>
    <t>Դռնաբան</t>
  </si>
  <si>
    <t>§ՀԱՂՊԱՏԻ Ü²Ê²¸äðàò²Î²Ü  àôêàôØÜ²Î²Ü Ð²êî²îàôÂÚàôÜ¦ Ðà²Î-Æ 2019Ã.</t>
  </si>
  <si>
    <t>89600</t>
  </si>
  <si>
    <t>Հաղպատի ակումբ-գրադարանի հավաքարար</t>
  </si>
  <si>
    <t xml:space="preserve">«ԱԼԱՎԵՐԴՈՒ Ռ. ՄԵԼԻՔՅԱՆԻ ԱՆՎԱՆ ԵՐԱԺՇՏԱԿԱՆ ԴՊՐՈՑ» ՀՈԱԿ-Ի 2019թ. </t>
  </si>
  <si>
    <t xml:space="preserve">Դաշնամուր լարող </t>
  </si>
  <si>
    <t>§²È²ìºð¸àô  ø²Ô²ø²ÚÆÜ  Ð²Ø²ÚÜøÆ  úÈº¶ ¶àð´àôÜàìÆ  ²Üì²Ü  Ø²ÜÎ²ä²î²ÜºÎ²Ü Ø²ð¼²¸äðàò¦ Ðà²Î-Æ 2019թ.</t>
  </si>
  <si>
    <t>Հավելված 9</t>
  </si>
  <si>
    <t xml:space="preserve">§²È²ìºð¸àô ø²Ô²ø²ÚÆÜ  Ð²Ø²ÚÜøÆ   ØÞ²ÎàôÚÂÆ ÎºÜîðàÜ¦ Ðà²Î-Ç 2019Ã. </t>
  </si>
  <si>
    <t xml:space="preserve">Ð³í»Éí³Í 10 </t>
  </si>
  <si>
    <t>Հավելված 14</t>
  </si>
  <si>
    <t>Ð³í»Éí³Í 18</t>
  </si>
  <si>
    <t>Ø»Ë³ÝÇÏ-í³ñáñ¹ / 10 ամիս/</t>
  </si>
  <si>
    <t>Պահակ-հաշվառող /6 ամիս/</t>
  </si>
  <si>
    <t>«ԱԼԱՎԵՐԴՈՒ ՔԱՂԱՔԱՅԻՆ ՀԱՄԱՅՆՔԻ ԹԻՎ 6 ՆԱԽԱԴՊՐՈՑԱԿԱՆ ՈՒՍՈՒՄՆԱԿԱՆ ՀԱՍՏԱՏՈՒԹՅՈՒՆ» ՀՈԱԿ-Ի  2019թ.</t>
  </si>
  <si>
    <t>«ԱԼԱՎԵՐԴՈՒ ՔԱՂԱՔԱՅԻՆ ՀԱՄԱՅՆՔԻ ԱԼԲԵՐՏ ՊԱՊՈՅԱՆԻ ԱՆՎԱՆ ԳԵՂԱՐՎԵՍՏԻ ԴՊՐՈՑ» ՀՈԱԿ-Ի  2019թ.</t>
  </si>
  <si>
    <t>§²È²ìºð¸àô ÀØ´Þ²Ø²ðîÆ ¸äðàò¦ Ðà²Î-Æ 2019Ã.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</si>
</sst>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09]mmmm\ dd\,\ yyyy"/>
    <numFmt numFmtId="189" formatCode="[$-409]h:mm:ss\ AM/PM"/>
    <numFmt numFmtId="190" formatCode="0.E+00"/>
    <numFmt numFmtId="191" formatCode="0.0E+00"/>
    <numFmt numFmtId="192" formatCode="#,##0&quot;р.&quot;"/>
    <numFmt numFmtId="193" formatCode="[$-FC19]d\ mmmm\ yyyy\ &quot;г.&quot;"/>
    <numFmt numFmtId="194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 Armenian"/>
      <family val="2"/>
    </font>
    <font>
      <sz val="12"/>
      <color indexed="8"/>
      <name val="Arial LatArm"/>
      <family val="2"/>
    </font>
    <font>
      <sz val="13"/>
      <color indexed="8"/>
      <name val="Arial LatArm"/>
      <family val="2"/>
    </font>
    <font>
      <sz val="10"/>
      <color indexed="8"/>
      <name val="Arial LatArm"/>
      <family val="2"/>
    </font>
    <font>
      <sz val="14"/>
      <color indexed="8"/>
      <name val="Arial LatArm"/>
      <family val="2"/>
    </font>
    <font>
      <sz val="13"/>
      <color indexed="8"/>
      <name val="GHEA Grapalat"/>
      <family val="3"/>
    </font>
    <font>
      <sz val="12"/>
      <color indexed="8"/>
      <name val="GHEA Grapalat"/>
      <family val="3"/>
    </font>
    <font>
      <sz val="14"/>
      <color indexed="8"/>
      <name val="GHEA Grapalat"/>
      <family val="3"/>
    </font>
    <font>
      <b/>
      <sz val="13"/>
      <color indexed="8"/>
      <name val="GHEA Grapalat"/>
      <family val="3"/>
    </font>
    <font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 Armenian"/>
      <family val="2"/>
    </font>
    <font>
      <sz val="12"/>
      <color theme="1"/>
      <name val="Arial LatArm"/>
      <family val="2"/>
    </font>
    <font>
      <sz val="13"/>
      <color theme="1"/>
      <name val="Arial LatArm"/>
      <family val="2"/>
    </font>
    <font>
      <sz val="10"/>
      <color theme="1"/>
      <name val="Arial LatArm"/>
      <family val="2"/>
    </font>
    <font>
      <sz val="14"/>
      <color theme="1"/>
      <name val="Arial LatArm"/>
      <family val="2"/>
    </font>
    <font>
      <sz val="13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b/>
      <sz val="13"/>
      <color theme="1"/>
      <name val="GHEA Grapalat"/>
      <family val="3"/>
    </font>
    <font>
      <sz val="16"/>
      <color theme="1"/>
      <name val="GHEA Grapalat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5" fillId="3" borderId="0" applyNumberFormat="0" applyBorder="0" applyAlignment="0" applyProtection="0"/>
    <xf numFmtId="0" fontId="7" fillId="38" borderId="1" applyNumberFormat="0" applyAlignment="0" applyProtection="0"/>
    <xf numFmtId="0" fontId="12" fillId="39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6" fillId="38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10" applyNumberFormat="0" applyAlignment="0" applyProtection="0"/>
    <xf numFmtId="0" fontId="33" fillId="49" borderId="11" applyNumberFormat="0" applyAlignment="0" applyProtection="0"/>
    <xf numFmtId="0" fontId="34" fillId="49" borderId="10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50" borderId="16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0" xfId="0" applyFont="1" applyBorder="1" applyAlignment="1">
      <alignment/>
    </xf>
    <xf numFmtId="1" fontId="47" fillId="0" borderId="31" xfId="0" applyNumberFormat="1" applyFont="1" applyBorder="1" applyAlignment="1">
      <alignment horizontal="center" vertical="center" wrapText="1"/>
    </xf>
    <xf numFmtId="1" fontId="47" fillId="0" borderId="28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 horizontal="center" vertical="center"/>
    </xf>
    <xf numFmtId="1" fontId="47" fillId="0" borderId="23" xfId="0" applyNumberFormat="1" applyFont="1" applyBorder="1" applyAlignment="1">
      <alignment horizontal="center" vertical="center"/>
    </xf>
    <xf numFmtId="1" fontId="47" fillId="0" borderId="25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1" fontId="47" fillId="0" borderId="43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/>
    </xf>
    <xf numFmtId="0" fontId="47" fillId="0" borderId="38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1" fontId="47" fillId="0" borderId="2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/>
    </xf>
    <xf numFmtId="0" fontId="47" fillId="0" borderId="49" xfId="0" applyFont="1" applyBorder="1" applyAlignment="1">
      <alignment horizontal="center" vertical="center"/>
    </xf>
    <xf numFmtId="1" fontId="47" fillId="0" borderId="50" xfId="0" applyNumberFormat="1" applyFont="1" applyBorder="1" applyAlignment="1">
      <alignment horizontal="center" vertical="center"/>
    </xf>
    <xf numFmtId="1" fontId="47" fillId="0" borderId="51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left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/>
    </xf>
    <xf numFmtId="1" fontId="52" fillId="0" borderId="19" xfId="0" applyNumberFormat="1" applyFont="1" applyBorder="1" applyAlignment="1">
      <alignment horizontal="center" vertical="center" wrapText="1"/>
    </xf>
    <xf numFmtId="1" fontId="52" fillId="0" borderId="52" xfId="0" applyNumberFormat="1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1" fontId="52" fillId="0" borderId="31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left" vertical="center" wrapText="1"/>
    </xf>
    <xf numFmtId="0" fontId="52" fillId="0" borderId="37" xfId="0" applyFont="1" applyBorder="1" applyAlignment="1">
      <alignment/>
    </xf>
    <xf numFmtId="0" fontId="52" fillId="0" borderId="35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2" fillId="0" borderId="30" xfId="0" applyFont="1" applyBorder="1" applyAlignment="1">
      <alignment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8" fillId="0" borderId="0" xfId="0" applyFont="1" applyFill="1" applyAlignment="1">
      <alignment/>
    </xf>
    <xf numFmtId="1" fontId="47" fillId="0" borderId="35" xfId="0" applyNumberFormat="1" applyFont="1" applyBorder="1" applyAlignment="1">
      <alignment horizontal="center" vertical="center" wrapText="1"/>
    </xf>
    <xf numFmtId="1" fontId="47" fillId="0" borderId="28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52" fillId="0" borderId="33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/>
    </xf>
    <xf numFmtId="0" fontId="49" fillId="0" borderId="39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left" vertical="center" wrapText="1"/>
    </xf>
    <xf numFmtId="0" fontId="47" fillId="0" borderId="31" xfId="0" applyNumberFormat="1" applyFont="1" applyBorder="1" applyAlignment="1">
      <alignment horizontal="center" vertical="center" wrapText="1"/>
    </xf>
    <xf numFmtId="49" fontId="47" fillId="0" borderId="43" xfId="0" applyNumberFormat="1" applyFont="1" applyBorder="1" applyAlignment="1">
      <alignment horizontal="center" vertical="center" wrapText="1"/>
    </xf>
    <xf numFmtId="49" fontId="47" fillId="0" borderId="32" xfId="0" applyNumberFormat="1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58" xfId="0" applyFont="1" applyBorder="1" applyAlignment="1">
      <alignment horizontal="left" vertical="center" wrapText="1"/>
    </xf>
    <xf numFmtId="1" fontId="47" fillId="0" borderId="46" xfId="0" applyNumberFormat="1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left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30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/>
    </xf>
    <xf numFmtId="0" fontId="49" fillId="0" borderId="37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40" xfId="0" applyFont="1" applyFill="1" applyBorder="1" applyAlignment="1">
      <alignment horizontal="left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left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left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/>
    </xf>
    <xf numFmtId="0" fontId="49" fillId="0" borderId="21" xfId="0" applyFont="1" applyFill="1" applyBorder="1" applyAlignment="1">
      <alignment/>
    </xf>
    <xf numFmtId="0" fontId="47" fillId="0" borderId="22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left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left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/>
    </xf>
    <xf numFmtId="0" fontId="47" fillId="0" borderId="64" xfId="0" applyFont="1" applyFill="1" applyBorder="1" applyAlignment="1">
      <alignment/>
    </xf>
    <xf numFmtId="0" fontId="52" fillId="0" borderId="6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/>
    </xf>
    <xf numFmtId="0" fontId="52" fillId="0" borderId="29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left" vertical="center" wrapText="1"/>
    </xf>
    <xf numFmtId="1" fontId="52" fillId="0" borderId="63" xfId="0" applyNumberFormat="1" applyFont="1" applyBorder="1" applyAlignment="1">
      <alignment horizontal="center" vertical="center" wrapText="1"/>
    </xf>
    <xf numFmtId="1" fontId="52" fillId="0" borderId="32" xfId="0" applyNumberFormat="1" applyFont="1" applyBorder="1" applyAlignment="1">
      <alignment horizontal="center"/>
    </xf>
    <xf numFmtId="0" fontId="52" fillId="0" borderId="63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/>
    </xf>
    <xf numFmtId="0" fontId="52" fillId="0" borderId="38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/>
    </xf>
    <xf numFmtId="0" fontId="52" fillId="0" borderId="47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" fontId="52" fillId="0" borderId="50" xfId="0" applyNumberFormat="1" applyFont="1" applyBorder="1" applyAlignment="1">
      <alignment horizontal="center" vertical="center"/>
    </xf>
    <xf numFmtId="1" fontId="52" fillId="0" borderId="51" xfId="0" applyNumberFormat="1" applyFont="1" applyBorder="1" applyAlignment="1">
      <alignment horizontal="center"/>
    </xf>
    <xf numFmtId="0" fontId="52" fillId="0" borderId="58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1" fontId="52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1" fontId="52" fillId="0" borderId="20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/>
    </xf>
    <xf numFmtId="0" fontId="52" fillId="0" borderId="62" xfId="0" applyFont="1" applyBorder="1" applyAlignment="1">
      <alignment horizontal="center" vertical="center" wrapText="1"/>
    </xf>
    <xf numFmtId="1" fontId="52" fillId="0" borderId="23" xfId="0" applyNumberFormat="1" applyFont="1" applyBorder="1" applyAlignment="1">
      <alignment horizontal="center" vertical="center"/>
    </xf>
    <xf numFmtId="1" fontId="52" fillId="0" borderId="53" xfId="0" applyNumberFormat="1" applyFont="1" applyBorder="1" applyAlignment="1">
      <alignment horizontal="center"/>
    </xf>
    <xf numFmtId="0" fontId="52" fillId="0" borderId="28" xfId="0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1" fontId="47" fillId="0" borderId="32" xfId="0" applyNumberFormat="1" applyFont="1" applyBorder="1" applyAlignment="1">
      <alignment horizontal="center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/>
    </xf>
    <xf numFmtId="0" fontId="47" fillId="0" borderId="65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left" vertical="center" wrapText="1"/>
    </xf>
    <xf numFmtId="0" fontId="47" fillId="0" borderId="6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71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1" fontId="47" fillId="0" borderId="32" xfId="0" applyNumberFormat="1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Fill="1" applyBorder="1" applyAlignment="1">
      <alignment horizontal="left" vertical="center"/>
    </xf>
    <xf numFmtId="0" fontId="49" fillId="0" borderId="32" xfId="0" applyFont="1" applyFill="1" applyBorder="1" applyAlignment="1">
      <alignment horizont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Fill="1" applyBorder="1" applyAlignment="1">
      <alignment horizontal="left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/>
    </xf>
    <xf numFmtId="0" fontId="47" fillId="0" borderId="51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1" fontId="52" fillId="0" borderId="24" xfId="0" applyNumberFormat="1" applyFont="1" applyBorder="1" applyAlignment="1">
      <alignment horizontal="center" vertical="center"/>
    </xf>
    <xf numFmtId="1" fontId="52" fillId="0" borderId="25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72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3" fillId="0" borderId="72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tabSelected="1" workbookViewId="0" topLeftCell="A584">
      <selection activeCell="F594" sqref="F594"/>
    </sheetView>
  </sheetViews>
  <sheetFormatPr defaultColWidth="9.140625" defaultRowHeight="12.75"/>
  <cols>
    <col min="1" max="1" width="4.8515625" style="3" customWidth="1"/>
    <col min="2" max="2" width="38.57421875" style="4" customWidth="1"/>
    <col min="3" max="3" width="13.140625" style="4" customWidth="1"/>
    <col min="4" max="4" width="13.421875" style="4" customWidth="1"/>
    <col min="5" max="5" width="13.140625" style="4" customWidth="1"/>
    <col min="6" max="6" width="13.8515625" style="4" customWidth="1"/>
    <col min="7" max="7" width="14.00390625" style="4" customWidth="1"/>
    <col min="8" max="16384" width="9.140625" style="7" customWidth="1"/>
  </cols>
  <sheetData>
    <row r="1" spans="4:7" ht="16.5">
      <c r="D1" s="5"/>
      <c r="E1" s="6" t="s">
        <v>39</v>
      </c>
      <c r="F1" s="5"/>
      <c r="G1" s="5"/>
    </row>
    <row r="2" spans="4:7" ht="16.5">
      <c r="D2" s="5"/>
      <c r="E2" s="5"/>
      <c r="F2" s="5"/>
      <c r="G2" s="5"/>
    </row>
    <row r="3" spans="1:7" s="4" customFormat="1" ht="44.25" customHeight="1">
      <c r="A3" s="274" t="s">
        <v>117</v>
      </c>
      <c r="B3" s="274"/>
      <c r="C3" s="274"/>
      <c r="D3" s="274"/>
      <c r="E3" s="274"/>
      <c r="F3" s="274"/>
      <c r="G3" s="274"/>
    </row>
    <row r="4" spans="1:6" s="4" customFormat="1" ht="19.5" customHeight="1">
      <c r="A4" s="8"/>
      <c r="B4" s="8"/>
      <c r="C4" s="8"/>
      <c r="D4" s="8"/>
      <c r="E4" s="8"/>
      <c r="F4" s="8"/>
    </row>
    <row r="5" spans="1:7" s="4" customFormat="1" ht="19.5" customHeight="1">
      <c r="A5" s="272" t="s">
        <v>53</v>
      </c>
      <c r="B5" s="272"/>
      <c r="C5" s="272"/>
      <c r="D5" s="272"/>
      <c r="E5" s="272"/>
      <c r="F5" s="272"/>
      <c r="G5" s="272"/>
    </row>
    <row r="6" spans="1:6" s="4" customFormat="1" ht="19.5" customHeight="1" thickBot="1">
      <c r="A6" s="273"/>
      <c r="B6" s="273"/>
      <c r="C6" s="273"/>
      <c r="D6" s="273"/>
      <c r="E6" s="273"/>
      <c r="F6" s="273"/>
    </row>
    <row r="7" spans="1:7" s="4" customFormat="1" ht="75" customHeight="1" thickBot="1">
      <c r="A7" s="9" t="s">
        <v>54</v>
      </c>
      <c r="B7" s="10" t="s">
        <v>55</v>
      </c>
      <c r="C7" s="11" t="s">
        <v>56</v>
      </c>
      <c r="D7" s="11" t="s">
        <v>67</v>
      </c>
      <c r="E7" s="11" t="s">
        <v>57</v>
      </c>
      <c r="F7" s="12" t="s">
        <v>58</v>
      </c>
      <c r="G7" s="13"/>
    </row>
    <row r="8" spans="1:7" s="4" customFormat="1" ht="19.5" customHeight="1">
      <c r="A8" s="14">
        <v>1</v>
      </c>
      <c r="B8" s="15" t="s">
        <v>0</v>
      </c>
      <c r="C8" s="1">
        <v>1</v>
      </c>
      <c r="D8" s="1">
        <v>1</v>
      </c>
      <c r="E8" s="1">
        <v>100000</v>
      </c>
      <c r="F8" s="1">
        <f aca="true" t="shared" si="0" ref="F8:F23">SUM(E8*D8)</f>
        <v>100000</v>
      </c>
      <c r="G8" s="16">
        <f>F8*13</f>
        <v>1300000</v>
      </c>
    </row>
    <row r="9" spans="1:7" s="4" customFormat="1" ht="19.5" customHeight="1">
      <c r="A9" s="17">
        <v>2</v>
      </c>
      <c r="B9" s="18" t="s">
        <v>12</v>
      </c>
      <c r="C9" s="19">
        <v>1</v>
      </c>
      <c r="D9" s="19">
        <v>0.5</v>
      </c>
      <c r="E9" s="19">
        <v>72752</v>
      </c>
      <c r="F9" s="19">
        <f t="shared" si="0"/>
        <v>36376</v>
      </c>
      <c r="G9" s="16">
        <f>F9*12</f>
        <v>436512</v>
      </c>
    </row>
    <row r="10" spans="1:7" s="4" customFormat="1" ht="19.5" customHeight="1">
      <c r="A10" s="14">
        <v>3</v>
      </c>
      <c r="B10" s="20" t="s">
        <v>2</v>
      </c>
      <c r="C10" s="19">
        <v>4</v>
      </c>
      <c r="D10" s="19">
        <v>2.5</v>
      </c>
      <c r="E10" s="19">
        <v>80000</v>
      </c>
      <c r="F10" s="19">
        <f t="shared" si="0"/>
        <v>200000</v>
      </c>
      <c r="G10" s="16">
        <f>F10*13</f>
        <v>2600000</v>
      </c>
    </row>
    <row r="11" spans="1:7" s="4" customFormat="1" ht="19.5" customHeight="1">
      <c r="A11" s="17">
        <v>4</v>
      </c>
      <c r="B11" s="18" t="s">
        <v>3</v>
      </c>
      <c r="C11" s="19">
        <v>2</v>
      </c>
      <c r="D11" s="19">
        <v>2.2</v>
      </c>
      <c r="E11" s="19">
        <v>77904</v>
      </c>
      <c r="F11" s="21">
        <f>SUM(D11*E11)</f>
        <v>171388.80000000002</v>
      </c>
      <c r="G11" s="22">
        <v>2228057</v>
      </c>
    </row>
    <row r="12" spans="1:7" s="4" customFormat="1" ht="19.5" customHeight="1">
      <c r="A12" s="14">
        <v>5</v>
      </c>
      <c r="B12" s="18" t="s">
        <v>4</v>
      </c>
      <c r="C12" s="19">
        <v>1</v>
      </c>
      <c r="D12" s="19">
        <v>0.5</v>
      </c>
      <c r="E12" s="19">
        <v>75000</v>
      </c>
      <c r="F12" s="19">
        <f aca="true" t="shared" si="1" ref="F12:F18">SUM(E12*D12)</f>
        <v>37500</v>
      </c>
      <c r="G12" s="16">
        <f>F12*12</f>
        <v>450000</v>
      </c>
    </row>
    <row r="13" spans="1:7" s="4" customFormat="1" ht="19.5" customHeight="1">
      <c r="A13" s="17">
        <v>6</v>
      </c>
      <c r="B13" s="20" t="s">
        <v>112</v>
      </c>
      <c r="C13" s="23">
        <v>1</v>
      </c>
      <c r="D13" s="23">
        <v>0.25</v>
      </c>
      <c r="E13" s="19">
        <v>85000</v>
      </c>
      <c r="F13" s="23">
        <f t="shared" si="1"/>
        <v>21250</v>
      </c>
      <c r="G13" s="24">
        <f>F13*12</f>
        <v>255000</v>
      </c>
    </row>
    <row r="14" spans="1:7" s="4" customFormat="1" ht="19.5" customHeight="1">
      <c r="A14" s="14">
        <v>7</v>
      </c>
      <c r="B14" s="18" t="s">
        <v>11</v>
      </c>
      <c r="C14" s="19">
        <v>1</v>
      </c>
      <c r="D14" s="19">
        <v>0.5</v>
      </c>
      <c r="E14" s="19">
        <v>77904</v>
      </c>
      <c r="F14" s="19">
        <f t="shared" si="1"/>
        <v>38952</v>
      </c>
      <c r="G14" s="16">
        <f>F14*12</f>
        <v>467424</v>
      </c>
    </row>
    <row r="15" spans="1:7" s="4" customFormat="1" ht="19.5" customHeight="1">
      <c r="A15" s="17">
        <v>8</v>
      </c>
      <c r="B15" s="18" t="s">
        <v>6</v>
      </c>
      <c r="C15" s="19">
        <v>1</v>
      </c>
      <c r="D15" s="19">
        <v>1</v>
      </c>
      <c r="E15" s="19">
        <v>72752</v>
      </c>
      <c r="F15" s="19">
        <f t="shared" si="1"/>
        <v>72752</v>
      </c>
      <c r="G15" s="16">
        <f>F15*13</f>
        <v>945776</v>
      </c>
    </row>
    <row r="16" spans="1:7" s="4" customFormat="1" ht="19.5" customHeight="1">
      <c r="A16" s="14">
        <v>9</v>
      </c>
      <c r="B16" s="20" t="s">
        <v>14</v>
      </c>
      <c r="C16" s="23">
        <v>1</v>
      </c>
      <c r="D16" s="23">
        <v>0.5</v>
      </c>
      <c r="E16" s="19">
        <v>77904</v>
      </c>
      <c r="F16" s="23">
        <f t="shared" si="1"/>
        <v>38952</v>
      </c>
      <c r="G16" s="24">
        <f aca="true" t="shared" si="2" ref="G16:G23">F16*12</f>
        <v>467424</v>
      </c>
    </row>
    <row r="17" spans="1:7" s="4" customFormat="1" ht="19.5" customHeight="1">
      <c r="A17" s="17">
        <v>10</v>
      </c>
      <c r="B17" s="20" t="s">
        <v>5</v>
      </c>
      <c r="C17" s="23">
        <v>1</v>
      </c>
      <c r="D17" s="23">
        <v>0.5</v>
      </c>
      <c r="E17" s="19">
        <v>77904</v>
      </c>
      <c r="F17" s="23">
        <f t="shared" si="1"/>
        <v>38952</v>
      </c>
      <c r="G17" s="24">
        <f t="shared" si="2"/>
        <v>467424</v>
      </c>
    </row>
    <row r="18" spans="1:7" s="4" customFormat="1" ht="19.5" customHeight="1">
      <c r="A18" s="14">
        <v>11</v>
      </c>
      <c r="B18" s="20" t="s">
        <v>10</v>
      </c>
      <c r="C18" s="23">
        <v>1</v>
      </c>
      <c r="D18" s="23">
        <v>0.5</v>
      </c>
      <c r="E18" s="19">
        <v>77904</v>
      </c>
      <c r="F18" s="23">
        <f t="shared" si="1"/>
        <v>38952</v>
      </c>
      <c r="G18" s="24">
        <f t="shared" si="2"/>
        <v>467424</v>
      </c>
    </row>
    <row r="19" spans="1:7" s="4" customFormat="1" ht="19.5" customHeight="1">
      <c r="A19" s="17">
        <v>12</v>
      </c>
      <c r="B19" s="20" t="s">
        <v>7</v>
      </c>
      <c r="C19" s="23">
        <v>1</v>
      </c>
      <c r="D19" s="23">
        <v>1</v>
      </c>
      <c r="E19" s="19">
        <v>77904</v>
      </c>
      <c r="F19" s="23">
        <f t="shared" si="0"/>
        <v>77904</v>
      </c>
      <c r="G19" s="24">
        <f t="shared" si="2"/>
        <v>934848</v>
      </c>
    </row>
    <row r="20" spans="1:7" s="4" customFormat="1" ht="19.5" customHeight="1">
      <c r="A20" s="14">
        <v>13</v>
      </c>
      <c r="B20" s="20" t="s">
        <v>45</v>
      </c>
      <c r="C20" s="23">
        <v>1</v>
      </c>
      <c r="D20" s="23">
        <v>0.5</v>
      </c>
      <c r="E20" s="19">
        <v>77904</v>
      </c>
      <c r="F20" s="23">
        <f t="shared" si="0"/>
        <v>38952</v>
      </c>
      <c r="G20" s="24">
        <f t="shared" si="2"/>
        <v>467424</v>
      </c>
    </row>
    <row r="21" spans="1:7" s="4" customFormat="1" ht="19.5" customHeight="1">
      <c r="A21" s="17">
        <v>14</v>
      </c>
      <c r="B21" s="20" t="s">
        <v>113</v>
      </c>
      <c r="C21" s="23">
        <v>1</v>
      </c>
      <c r="D21" s="23">
        <v>0.5</v>
      </c>
      <c r="E21" s="19">
        <v>77904</v>
      </c>
      <c r="F21" s="23">
        <f t="shared" si="0"/>
        <v>38952</v>
      </c>
      <c r="G21" s="24">
        <f t="shared" si="2"/>
        <v>467424</v>
      </c>
    </row>
    <row r="22" spans="1:7" s="4" customFormat="1" ht="19.5" customHeight="1">
      <c r="A22" s="14">
        <v>15</v>
      </c>
      <c r="B22" s="20" t="s">
        <v>114</v>
      </c>
      <c r="C22" s="23">
        <v>1</v>
      </c>
      <c r="D22" s="23">
        <v>0.25</v>
      </c>
      <c r="E22" s="19">
        <v>77904</v>
      </c>
      <c r="F22" s="23">
        <f t="shared" si="0"/>
        <v>19476</v>
      </c>
      <c r="G22" s="24">
        <f t="shared" si="2"/>
        <v>233712</v>
      </c>
    </row>
    <row r="23" spans="1:7" s="4" customFormat="1" ht="19.5" customHeight="1" thickBot="1">
      <c r="A23" s="25">
        <v>16</v>
      </c>
      <c r="B23" s="26" t="s">
        <v>115</v>
      </c>
      <c r="C23" s="27">
        <v>1</v>
      </c>
      <c r="D23" s="27">
        <v>0.25</v>
      </c>
      <c r="E23" s="2">
        <v>77904</v>
      </c>
      <c r="F23" s="28">
        <f t="shared" si="0"/>
        <v>19476</v>
      </c>
      <c r="G23" s="29">
        <f t="shared" si="2"/>
        <v>233712</v>
      </c>
    </row>
    <row r="24" spans="1:7" s="4" customFormat="1" ht="19.5" customHeight="1" thickBot="1">
      <c r="A24" s="30"/>
      <c r="B24" s="31" t="s">
        <v>1</v>
      </c>
      <c r="C24" s="32">
        <f>SUM(C8:C23)</f>
        <v>20</v>
      </c>
      <c r="D24" s="32">
        <f>SUM(D8:D23)</f>
        <v>12.45</v>
      </c>
      <c r="E24" s="32">
        <f>SUM(E8:E23)</f>
        <v>1264544</v>
      </c>
      <c r="F24" s="33">
        <f>SUM(F8:F23)</f>
        <v>989834.8</v>
      </c>
      <c r="G24" s="34">
        <f>SUM(G8:G23)</f>
        <v>12422161</v>
      </c>
    </row>
    <row r="25" spans="4:7" ht="16.5">
      <c r="D25" s="5"/>
      <c r="E25" s="5"/>
      <c r="F25" s="5"/>
      <c r="G25" s="5"/>
    </row>
    <row r="26" spans="4:7" ht="16.5">
      <c r="D26" s="5"/>
      <c r="E26" s="5"/>
      <c r="F26" s="5"/>
      <c r="G26" s="5"/>
    </row>
    <row r="27" spans="4:7" ht="16.5">
      <c r="D27" s="5"/>
      <c r="E27" s="5"/>
      <c r="F27" s="5"/>
      <c r="G27" s="5"/>
    </row>
    <row r="28" spans="4:7" ht="16.5">
      <c r="D28" s="5"/>
      <c r="E28" s="5"/>
      <c r="F28" s="5"/>
      <c r="G28" s="5"/>
    </row>
    <row r="29" spans="4:7" ht="16.5">
      <c r="D29" s="5"/>
      <c r="E29" s="5"/>
      <c r="F29" s="5"/>
      <c r="G29" s="5"/>
    </row>
    <row r="30" spans="4:7" ht="16.5">
      <c r="D30" s="5"/>
      <c r="E30" s="5"/>
      <c r="F30" s="5"/>
      <c r="G30" s="5"/>
    </row>
    <row r="31" spans="4:7" ht="16.5">
      <c r="D31" s="5"/>
      <c r="E31" s="5"/>
      <c r="F31" s="5"/>
      <c r="G31" s="5"/>
    </row>
    <row r="32" spans="4:7" ht="16.5">
      <c r="D32" s="5"/>
      <c r="E32" s="5"/>
      <c r="F32" s="5"/>
      <c r="G32" s="5"/>
    </row>
    <row r="33" spans="4:7" ht="16.5">
      <c r="D33" s="5"/>
      <c r="E33" s="5"/>
      <c r="F33" s="5"/>
      <c r="G33" s="5"/>
    </row>
    <row r="34" spans="4:7" ht="16.5">
      <c r="D34" s="5"/>
      <c r="E34" s="5"/>
      <c r="F34" s="5"/>
      <c r="G34" s="5"/>
    </row>
    <row r="35" spans="4:7" ht="16.5">
      <c r="D35" s="5"/>
      <c r="E35" s="5"/>
      <c r="F35" s="5"/>
      <c r="G35" s="5"/>
    </row>
    <row r="36" spans="4:7" ht="16.5">
      <c r="D36" s="5"/>
      <c r="E36" s="5"/>
      <c r="F36" s="5"/>
      <c r="G36" s="5"/>
    </row>
    <row r="37" spans="4:7" ht="16.5">
      <c r="D37" s="5"/>
      <c r="E37" s="5"/>
      <c r="F37" s="5"/>
      <c r="G37" s="5"/>
    </row>
    <row r="38" spans="4:7" ht="16.5">
      <c r="D38" s="5"/>
      <c r="E38" s="5"/>
      <c r="F38" s="5"/>
      <c r="G38" s="5"/>
    </row>
    <row r="39" spans="4:7" ht="16.5">
      <c r="D39" s="5"/>
      <c r="E39" s="5"/>
      <c r="F39" s="5"/>
      <c r="G39" s="5"/>
    </row>
    <row r="40" spans="4:7" ht="16.5">
      <c r="D40" s="5"/>
      <c r="E40" s="5"/>
      <c r="F40" s="5"/>
      <c r="G40" s="5"/>
    </row>
    <row r="41" spans="4:7" ht="16.5">
      <c r="D41" s="5"/>
      <c r="E41" s="5"/>
      <c r="F41" s="5"/>
      <c r="G41" s="5"/>
    </row>
    <row r="42" spans="4:7" ht="16.5">
      <c r="D42" s="5"/>
      <c r="E42" s="5"/>
      <c r="F42" s="5"/>
      <c r="G42" s="5"/>
    </row>
    <row r="43" spans="4:7" ht="16.5">
      <c r="D43" s="5"/>
      <c r="E43" s="5"/>
      <c r="F43" s="5"/>
      <c r="G43" s="5"/>
    </row>
    <row r="44" spans="4:7" ht="16.5">
      <c r="D44" s="5"/>
      <c r="E44" s="5"/>
      <c r="F44" s="5"/>
      <c r="G44" s="5"/>
    </row>
    <row r="45" spans="4:7" ht="16.5">
      <c r="D45" s="5"/>
      <c r="E45" s="5"/>
      <c r="F45" s="5"/>
      <c r="G45" s="5"/>
    </row>
    <row r="46" spans="4:7" ht="16.5">
      <c r="D46" s="5"/>
      <c r="E46" s="5"/>
      <c r="F46" s="5"/>
      <c r="G46" s="5"/>
    </row>
    <row r="47" spans="4:7" ht="16.5">
      <c r="D47" s="5"/>
      <c r="E47" s="5"/>
      <c r="F47" s="5"/>
      <c r="G47" s="5"/>
    </row>
    <row r="48" spans="4:7" ht="16.5">
      <c r="D48" s="5"/>
      <c r="E48" s="5"/>
      <c r="F48" s="5"/>
      <c r="G48" s="5"/>
    </row>
    <row r="49" spans="4:7" ht="16.5">
      <c r="D49" s="5"/>
      <c r="E49" s="5"/>
      <c r="F49" s="5"/>
      <c r="G49" s="5"/>
    </row>
    <row r="50" spans="4:7" ht="16.5">
      <c r="D50" s="5"/>
      <c r="E50" s="5" t="s">
        <v>40</v>
      </c>
      <c r="F50" s="5"/>
      <c r="G50" s="5"/>
    </row>
    <row r="51" spans="1:7" ht="15.75">
      <c r="A51" s="35"/>
      <c r="B51" s="36"/>
      <c r="C51" s="35"/>
      <c r="D51" s="35"/>
      <c r="E51" s="35"/>
      <c r="F51" s="35"/>
      <c r="G51" s="37"/>
    </row>
    <row r="52" spans="1:7" ht="16.5" hidden="1">
      <c r="A52" s="35"/>
      <c r="E52" s="5"/>
      <c r="F52" s="5"/>
      <c r="G52" s="5"/>
    </row>
    <row r="53" spans="1:7" ht="16.5" hidden="1">
      <c r="A53" s="35"/>
      <c r="E53" s="5"/>
      <c r="F53" s="5"/>
      <c r="G53" s="5"/>
    </row>
    <row r="54" spans="1:7" ht="16.5" hidden="1">
      <c r="A54" s="35"/>
      <c r="E54" s="5"/>
      <c r="F54" s="5"/>
      <c r="G54" s="5"/>
    </row>
    <row r="55" spans="1:7" ht="16.5" hidden="1">
      <c r="A55" s="35"/>
      <c r="E55" s="5"/>
      <c r="F55" s="5"/>
      <c r="G55" s="5"/>
    </row>
    <row r="56" spans="1:7" ht="16.5" hidden="1">
      <c r="A56" s="35"/>
      <c r="E56" s="5"/>
      <c r="F56" s="5"/>
      <c r="G56" s="5"/>
    </row>
    <row r="57" spans="1:7" ht="16.5" hidden="1">
      <c r="A57" s="35"/>
      <c r="E57" s="5"/>
      <c r="F57" s="5"/>
      <c r="G57" s="5"/>
    </row>
    <row r="58" spans="1:7" ht="16.5" hidden="1">
      <c r="A58" s="35"/>
      <c r="E58" s="5"/>
      <c r="F58" s="5"/>
      <c r="G58" s="5"/>
    </row>
    <row r="59" spans="1:7" ht="16.5" hidden="1">
      <c r="A59" s="35"/>
      <c r="E59" s="5"/>
      <c r="F59" s="5"/>
      <c r="G59" s="5"/>
    </row>
    <row r="60" spans="1:7" ht="16.5" hidden="1">
      <c r="A60" s="35"/>
      <c r="E60" s="5"/>
      <c r="F60" s="5"/>
      <c r="G60" s="5"/>
    </row>
    <row r="61" ht="15.75" hidden="1"/>
    <row r="62" ht="15.75" hidden="1"/>
    <row r="63" spans="4:6" ht="15.75" hidden="1">
      <c r="D63" s="38"/>
      <c r="F63" s="38"/>
    </row>
    <row r="64" ht="15.75" hidden="1"/>
    <row r="65" ht="15.75" hidden="1"/>
    <row r="66" ht="15.75" hidden="1"/>
    <row r="67" ht="15.75" hidden="1"/>
    <row r="68" spans="4:7" ht="16.5" hidden="1">
      <c r="D68" s="5"/>
      <c r="E68" s="5"/>
      <c r="F68" s="5"/>
      <c r="G68" s="5"/>
    </row>
    <row r="69" spans="4:7" ht="16.5" hidden="1">
      <c r="D69" s="5"/>
      <c r="E69" s="5"/>
      <c r="F69" s="5"/>
      <c r="G69" s="5"/>
    </row>
    <row r="70" spans="4:7" ht="16.5" hidden="1">
      <c r="D70" s="5"/>
      <c r="E70" s="5"/>
      <c r="F70" s="5"/>
      <c r="G70" s="5"/>
    </row>
    <row r="71" spans="4:7" ht="16.5" hidden="1">
      <c r="D71" s="5"/>
      <c r="E71" s="5"/>
      <c r="F71" s="5"/>
      <c r="G71" s="5"/>
    </row>
    <row r="72" spans="1:7" s="4" customFormat="1" ht="46.5" customHeight="1">
      <c r="A72" s="274" t="s">
        <v>116</v>
      </c>
      <c r="B72" s="274"/>
      <c r="C72" s="274"/>
      <c r="D72" s="274"/>
      <c r="E72" s="274"/>
      <c r="F72" s="274"/>
      <c r="G72" s="274"/>
    </row>
    <row r="73" spans="1:6" s="4" customFormat="1" ht="19.5" customHeight="1">
      <c r="A73" s="8"/>
      <c r="B73" s="8"/>
      <c r="C73" s="8"/>
      <c r="D73" s="8"/>
      <c r="E73" s="8"/>
      <c r="F73" s="8"/>
    </row>
    <row r="74" spans="1:7" s="4" customFormat="1" ht="19.5" customHeight="1">
      <c r="A74" s="272" t="s">
        <v>53</v>
      </c>
      <c r="B74" s="272"/>
      <c r="C74" s="272"/>
      <c r="D74" s="272"/>
      <c r="E74" s="272"/>
      <c r="F74" s="272"/>
      <c r="G74" s="272"/>
    </row>
    <row r="75" spans="1:6" s="4" customFormat="1" ht="19.5" customHeight="1" thickBot="1">
      <c r="A75" s="273"/>
      <c r="B75" s="273"/>
      <c r="C75" s="273"/>
      <c r="D75" s="273"/>
      <c r="E75" s="273"/>
      <c r="F75" s="273"/>
    </row>
    <row r="76" spans="1:7" s="4" customFormat="1" ht="75" customHeight="1" thickBot="1">
      <c r="A76" s="9" t="s">
        <v>54</v>
      </c>
      <c r="B76" s="10" t="s">
        <v>55</v>
      </c>
      <c r="C76" s="11" t="s">
        <v>56</v>
      </c>
      <c r="D76" s="11" t="s">
        <v>67</v>
      </c>
      <c r="E76" s="11" t="s">
        <v>57</v>
      </c>
      <c r="F76" s="12" t="s">
        <v>58</v>
      </c>
      <c r="G76" s="13"/>
    </row>
    <row r="77" spans="1:7" s="4" customFormat="1" ht="19.5" customHeight="1">
      <c r="A77" s="39">
        <v>1</v>
      </c>
      <c r="B77" s="15" t="s">
        <v>0</v>
      </c>
      <c r="C77" s="1">
        <v>1</v>
      </c>
      <c r="D77" s="1">
        <v>1</v>
      </c>
      <c r="E77" s="1">
        <v>105000</v>
      </c>
      <c r="F77" s="1">
        <f aca="true" t="shared" si="3" ref="F77:F95">SUM(E77*D77)</f>
        <v>105000</v>
      </c>
      <c r="G77" s="255">
        <f>F77*13</f>
        <v>1365000</v>
      </c>
    </row>
    <row r="78" spans="1:7" s="4" customFormat="1" ht="19.5" customHeight="1">
      <c r="A78" s="39">
        <v>2</v>
      </c>
      <c r="B78" s="40" t="s">
        <v>122</v>
      </c>
      <c r="C78" s="1">
        <v>1</v>
      </c>
      <c r="D78" s="1">
        <v>1</v>
      </c>
      <c r="E78" s="1">
        <v>85000</v>
      </c>
      <c r="F78" s="19">
        <f t="shared" si="3"/>
        <v>85000</v>
      </c>
      <c r="G78" s="119">
        <f>F78*12</f>
        <v>1020000</v>
      </c>
    </row>
    <row r="79" spans="1:7" s="4" customFormat="1" ht="19.5" customHeight="1">
      <c r="A79" s="39">
        <v>3</v>
      </c>
      <c r="B79" s="15" t="s">
        <v>12</v>
      </c>
      <c r="C79" s="1">
        <v>1</v>
      </c>
      <c r="D79" s="1">
        <v>0.5</v>
      </c>
      <c r="E79" s="1">
        <v>80000</v>
      </c>
      <c r="F79" s="19">
        <f t="shared" si="3"/>
        <v>40000</v>
      </c>
      <c r="G79" s="119">
        <f>F79*12</f>
        <v>480000</v>
      </c>
    </row>
    <row r="80" spans="1:7" s="4" customFormat="1" ht="19.5" customHeight="1">
      <c r="A80" s="39">
        <v>4</v>
      </c>
      <c r="B80" s="15" t="s">
        <v>2</v>
      </c>
      <c r="C80" s="1">
        <v>8</v>
      </c>
      <c r="D80" s="1">
        <v>5</v>
      </c>
      <c r="E80" s="1">
        <v>80000</v>
      </c>
      <c r="F80" s="19">
        <f t="shared" si="3"/>
        <v>400000</v>
      </c>
      <c r="G80" s="119">
        <f>F80*13</f>
        <v>5200000</v>
      </c>
    </row>
    <row r="81" spans="1:7" s="4" customFormat="1" ht="19.5" customHeight="1">
      <c r="A81" s="39">
        <v>5</v>
      </c>
      <c r="B81" s="15" t="s">
        <v>4</v>
      </c>
      <c r="C81" s="1">
        <v>1</v>
      </c>
      <c r="D81" s="1">
        <v>1</v>
      </c>
      <c r="E81" s="1">
        <v>75000</v>
      </c>
      <c r="F81" s="19">
        <f t="shared" si="3"/>
        <v>75000</v>
      </c>
      <c r="G81" s="119">
        <f>F81*12</f>
        <v>900000</v>
      </c>
    </row>
    <row r="82" spans="1:7" s="4" customFormat="1" ht="19.5" customHeight="1">
      <c r="A82" s="39">
        <v>6</v>
      </c>
      <c r="B82" s="15" t="s">
        <v>13</v>
      </c>
      <c r="C82" s="1">
        <v>1</v>
      </c>
      <c r="D82" s="1">
        <v>1</v>
      </c>
      <c r="E82" s="1">
        <v>77904</v>
      </c>
      <c r="F82" s="19">
        <f>SUM(E82*D82)</f>
        <v>77904</v>
      </c>
      <c r="G82" s="119">
        <f>F82*12</f>
        <v>934848</v>
      </c>
    </row>
    <row r="83" spans="1:7" s="4" customFormat="1" ht="19.5" customHeight="1">
      <c r="A83" s="39">
        <v>7</v>
      </c>
      <c r="B83" s="15" t="s">
        <v>11</v>
      </c>
      <c r="C83" s="1">
        <v>1</v>
      </c>
      <c r="D83" s="1">
        <v>0.75</v>
      </c>
      <c r="E83" s="1">
        <v>72752</v>
      </c>
      <c r="F83" s="19">
        <f t="shared" si="3"/>
        <v>54564</v>
      </c>
      <c r="G83" s="119">
        <f>F83*12</f>
        <v>654768</v>
      </c>
    </row>
    <row r="84" spans="1:7" s="4" customFormat="1" ht="19.5" customHeight="1">
      <c r="A84" s="39">
        <v>8</v>
      </c>
      <c r="B84" s="15" t="s">
        <v>5</v>
      </c>
      <c r="C84" s="1">
        <v>1</v>
      </c>
      <c r="D84" s="1">
        <v>0.5</v>
      </c>
      <c r="E84" s="1">
        <v>72752</v>
      </c>
      <c r="F84" s="19">
        <f t="shared" si="3"/>
        <v>36376</v>
      </c>
      <c r="G84" s="119">
        <f>F84*12</f>
        <v>436512</v>
      </c>
    </row>
    <row r="85" spans="1:7" s="4" customFormat="1" ht="19.5" customHeight="1">
      <c r="A85" s="39">
        <v>9</v>
      </c>
      <c r="B85" s="15" t="s">
        <v>6</v>
      </c>
      <c r="C85" s="1">
        <v>1</v>
      </c>
      <c r="D85" s="1">
        <v>1</v>
      </c>
      <c r="E85" s="1">
        <v>72752</v>
      </c>
      <c r="F85" s="19">
        <f t="shared" si="3"/>
        <v>72752</v>
      </c>
      <c r="G85" s="119">
        <f>F85*13</f>
        <v>945776</v>
      </c>
    </row>
    <row r="86" spans="1:7" s="4" customFormat="1" ht="19.5" customHeight="1">
      <c r="A86" s="39">
        <v>10</v>
      </c>
      <c r="B86" s="15" t="s">
        <v>14</v>
      </c>
      <c r="C86" s="1">
        <v>1</v>
      </c>
      <c r="D86" s="1">
        <v>1</v>
      </c>
      <c r="E86" s="1">
        <v>72752</v>
      </c>
      <c r="F86" s="19">
        <f t="shared" si="3"/>
        <v>72752</v>
      </c>
      <c r="G86" s="119">
        <f>F86*13</f>
        <v>945776</v>
      </c>
    </row>
    <row r="87" spans="1:7" s="4" customFormat="1" ht="19.5" customHeight="1">
      <c r="A87" s="39">
        <v>11</v>
      </c>
      <c r="B87" s="15" t="s">
        <v>35</v>
      </c>
      <c r="C87" s="1">
        <v>1</v>
      </c>
      <c r="D87" s="1">
        <v>1.1</v>
      </c>
      <c r="E87" s="1">
        <v>77904</v>
      </c>
      <c r="F87" s="21">
        <f t="shared" si="3"/>
        <v>85694.40000000001</v>
      </c>
      <c r="G87" s="256">
        <f>F87*13</f>
        <v>1114027.2000000002</v>
      </c>
    </row>
    <row r="88" spans="1:7" s="4" customFormat="1" ht="19.5" customHeight="1">
      <c r="A88" s="39">
        <v>12</v>
      </c>
      <c r="B88" s="15" t="s">
        <v>3</v>
      </c>
      <c r="C88" s="1">
        <v>2</v>
      </c>
      <c r="D88" s="1">
        <v>2.2</v>
      </c>
      <c r="E88" s="1">
        <v>72752</v>
      </c>
      <c r="F88" s="21">
        <f>SUM(E88*D88)</f>
        <v>160054.40000000002</v>
      </c>
      <c r="G88" s="256">
        <f>F88*13</f>
        <v>2080707.2000000002</v>
      </c>
    </row>
    <row r="89" spans="1:7" s="4" customFormat="1" ht="19.5" customHeight="1">
      <c r="A89" s="39">
        <v>13</v>
      </c>
      <c r="B89" s="15" t="s">
        <v>22</v>
      </c>
      <c r="C89" s="1">
        <v>1</v>
      </c>
      <c r="D89" s="1">
        <v>1.1</v>
      </c>
      <c r="E89" s="1">
        <v>72752</v>
      </c>
      <c r="F89" s="21">
        <f t="shared" si="3"/>
        <v>80027.20000000001</v>
      </c>
      <c r="G89" s="256">
        <f>F89*13</f>
        <v>1040353.6000000001</v>
      </c>
    </row>
    <row r="90" spans="1:7" s="4" customFormat="1" ht="19.5" customHeight="1">
      <c r="A90" s="39">
        <v>14</v>
      </c>
      <c r="B90" s="41" t="s">
        <v>106</v>
      </c>
      <c r="C90" s="42">
        <v>1</v>
      </c>
      <c r="D90" s="42">
        <v>0.5</v>
      </c>
      <c r="E90" s="19">
        <v>77904</v>
      </c>
      <c r="F90" s="21">
        <f>SUM(E90*D90)</f>
        <v>38952</v>
      </c>
      <c r="G90" s="256">
        <f aca="true" t="shared" si="4" ref="G90:G95">F90*12</f>
        <v>467424</v>
      </c>
    </row>
    <row r="91" spans="1:7" s="4" customFormat="1" ht="19.5" customHeight="1">
      <c r="A91" s="39">
        <v>15</v>
      </c>
      <c r="B91" s="41" t="s">
        <v>105</v>
      </c>
      <c r="C91" s="42">
        <v>1</v>
      </c>
      <c r="D91" s="42">
        <v>0.25</v>
      </c>
      <c r="E91" s="19">
        <v>77904</v>
      </c>
      <c r="F91" s="21">
        <f>SUM(E91*D91)</f>
        <v>19476</v>
      </c>
      <c r="G91" s="256">
        <f t="shared" si="4"/>
        <v>233712</v>
      </c>
    </row>
    <row r="92" spans="1:7" s="4" customFormat="1" ht="19.5" customHeight="1">
      <c r="A92" s="39">
        <v>16</v>
      </c>
      <c r="B92" s="41" t="s">
        <v>92</v>
      </c>
      <c r="C92" s="42">
        <v>1</v>
      </c>
      <c r="D92" s="42">
        <v>0.25</v>
      </c>
      <c r="E92" s="19">
        <v>77904</v>
      </c>
      <c r="F92" s="21">
        <f>SUM(E92*D92)</f>
        <v>19476</v>
      </c>
      <c r="G92" s="256">
        <f t="shared" si="4"/>
        <v>233712</v>
      </c>
    </row>
    <row r="93" spans="1:7" s="4" customFormat="1" ht="19.5" customHeight="1">
      <c r="A93" s="39">
        <v>17</v>
      </c>
      <c r="B93" s="41" t="s">
        <v>31</v>
      </c>
      <c r="C93" s="42">
        <v>1</v>
      </c>
      <c r="D93" s="42">
        <v>0.5</v>
      </c>
      <c r="E93" s="19">
        <v>77904</v>
      </c>
      <c r="F93" s="21">
        <f>SUM(E93*D93)</f>
        <v>38952</v>
      </c>
      <c r="G93" s="256">
        <f t="shared" si="4"/>
        <v>467424</v>
      </c>
    </row>
    <row r="94" spans="1:7" s="4" customFormat="1" ht="19.5" customHeight="1">
      <c r="A94" s="39">
        <v>18</v>
      </c>
      <c r="B94" s="41" t="s">
        <v>85</v>
      </c>
      <c r="C94" s="42">
        <v>1</v>
      </c>
      <c r="D94" s="42">
        <v>1</v>
      </c>
      <c r="E94" s="19">
        <v>77904</v>
      </c>
      <c r="F94" s="21">
        <f>SUM(E94*D94)</f>
        <v>77904</v>
      </c>
      <c r="G94" s="256">
        <f t="shared" si="4"/>
        <v>934848</v>
      </c>
    </row>
    <row r="95" spans="1:7" s="4" customFormat="1" ht="19.5" customHeight="1" thickBot="1">
      <c r="A95" s="39">
        <v>19</v>
      </c>
      <c r="B95" s="43" t="s">
        <v>7</v>
      </c>
      <c r="C95" s="28">
        <v>1</v>
      </c>
      <c r="D95" s="28">
        <v>1</v>
      </c>
      <c r="E95" s="44">
        <v>72752</v>
      </c>
      <c r="F95" s="28">
        <f t="shared" si="3"/>
        <v>72752</v>
      </c>
      <c r="G95" s="252">
        <f t="shared" si="4"/>
        <v>873024</v>
      </c>
    </row>
    <row r="96" spans="1:7" s="4" customFormat="1" ht="19.5" customHeight="1" thickBot="1">
      <c r="A96" s="45"/>
      <c r="B96" s="31" t="s">
        <v>1</v>
      </c>
      <c r="C96" s="32">
        <f>SUM(C77:C95)</f>
        <v>27</v>
      </c>
      <c r="D96" s="32">
        <f>SUM(D77:D95)</f>
        <v>20.650000000000002</v>
      </c>
      <c r="E96" s="32">
        <f>SUM(E77:E95)</f>
        <v>1479592</v>
      </c>
      <c r="F96" s="32">
        <f>SUM(F77:F95)</f>
        <v>1612635.9999999998</v>
      </c>
      <c r="G96" s="46">
        <f>SUM(G77:G95)</f>
        <v>20327912</v>
      </c>
    </row>
    <row r="97" spans="1:7" s="4" customFormat="1" ht="19.5" customHeight="1">
      <c r="A97" s="47"/>
      <c r="B97" s="48"/>
      <c r="C97" s="47"/>
      <c r="D97" s="47"/>
      <c r="E97" s="47"/>
      <c r="F97" s="47"/>
      <c r="G97" s="49"/>
    </row>
    <row r="98" spans="1:7" s="4" customFormat="1" ht="19.5" customHeight="1">
      <c r="A98" s="47"/>
      <c r="B98" s="48"/>
      <c r="C98" s="47"/>
      <c r="D98" s="47"/>
      <c r="E98" s="47"/>
      <c r="F98" s="47"/>
      <c r="G98" s="49"/>
    </row>
    <row r="99" spans="1:7" s="4" customFormat="1" ht="19.5" customHeight="1">
      <c r="A99" s="47"/>
      <c r="B99" s="48"/>
      <c r="C99" s="47"/>
      <c r="D99" s="47"/>
      <c r="E99" s="47"/>
      <c r="F99" s="47"/>
      <c r="G99" s="49"/>
    </row>
    <row r="100" spans="1:7" s="4" customFormat="1" ht="19.5" customHeight="1">
      <c r="A100" s="47"/>
      <c r="B100" s="48"/>
      <c r="C100" s="47"/>
      <c r="D100" s="47"/>
      <c r="E100" s="47"/>
      <c r="F100" s="47"/>
      <c r="G100" s="49"/>
    </row>
    <row r="101" spans="1:7" s="4" customFormat="1" ht="19.5" customHeight="1">
      <c r="A101" s="47"/>
      <c r="B101" s="48"/>
      <c r="C101" s="47"/>
      <c r="D101" s="47"/>
      <c r="E101" s="47"/>
      <c r="F101" s="47"/>
      <c r="G101" s="49"/>
    </row>
    <row r="102" spans="1:7" s="4" customFormat="1" ht="19.5" customHeight="1">
      <c r="A102" s="47"/>
      <c r="B102" s="48"/>
      <c r="C102" s="47"/>
      <c r="D102" s="47"/>
      <c r="E102" s="47"/>
      <c r="F102" s="47"/>
      <c r="G102" s="49"/>
    </row>
    <row r="103" spans="1:7" s="4" customFormat="1" ht="19.5" customHeight="1">
      <c r="A103" s="47"/>
      <c r="B103" s="48"/>
      <c r="C103" s="47"/>
      <c r="D103" s="47"/>
      <c r="E103" s="47"/>
      <c r="F103" s="47"/>
      <c r="G103" s="49"/>
    </row>
    <row r="104" spans="1:7" s="4" customFormat="1" ht="19.5" customHeight="1">
      <c r="A104" s="47"/>
      <c r="B104" s="48"/>
      <c r="C104" s="47"/>
      <c r="D104" s="47"/>
      <c r="E104" s="47"/>
      <c r="F104" s="47"/>
      <c r="G104" s="49"/>
    </row>
    <row r="105" spans="1:7" s="4" customFormat="1" ht="19.5" customHeight="1">
      <c r="A105" s="47"/>
      <c r="B105" s="48"/>
      <c r="C105" s="47"/>
      <c r="D105" s="47"/>
      <c r="E105" s="47"/>
      <c r="F105" s="47"/>
      <c r="G105" s="49"/>
    </row>
    <row r="106" spans="1:7" s="4" customFormat="1" ht="19.5" customHeight="1">
      <c r="A106" s="47"/>
      <c r="B106" s="48"/>
      <c r="C106" s="47"/>
      <c r="D106" s="47"/>
      <c r="E106" s="47"/>
      <c r="F106" s="47"/>
      <c r="G106" s="49"/>
    </row>
    <row r="107" spans="1:7" s="4" customFormat="1" ht="19.5" customHeight="1">
      <c r="A107" s="47"/>
      <c r="B107" s="48"/>
      <c r="C107" s="47"/>
      <c r="D107" s="47"/>
      <c r="E107" s="47"/>
      <c r="F107" s="47"/>
      <c r="G107" s="49"/>
    </row>
    <row r="108" spans="1:7" s="4" customFormat="1" ht="19.5" customHeight="1">
      <c r="A108" s="47"/>
      <c r="B108" s="48"/>
      <c r="C108" s="47"/>
      <c r="D108" s="47"/>
      <c r="E108" s="47"/>
      <c r="F108" s="47"/>
      <c r="G108" s="49"/>
    </row>
    <row r="109" spans="1:7" s="4" customFormat="1" ht="19.5" customHeight="1">
      <c r="A109" s="47"/>
      <c r="B109" s="48"/>
      <c r="C109" s="47"/>
      <c r="D109" s="47"/>
      <c r="E109" s="47"/>
      <c r="F109" s="47"/>
      <c r="G109" s="49"/>
    </row>
    <row r="110" spans="1:7" s="4" customFormat="1" ht="19.5" customHeight="1">
      <c r="A110" s="47"/>
      <c r="B110" s="48"/>
      <c r="C110" s="47"/>
      <c r="D110" s="47"/>
      <c r="E110" s="47"/>
      <c r="F110" s="47"/>
      <c r="G110" s="49"/>
    </row>
    <row r="111" spans="1:7" s="4" customFormat="1" ht="19.5" customHeight="1">
      <c r="A111" s="47"/>
      <c r="B111" s="48"/>
      <c r="C111" s="47"/>
      <c r="D111" s="47"/>
      <c r="E111" s="47"/>
      <c r="F111" s="47"/>
      <c r="G111" s="49"/>
    </row>
    <row r="112" spans="1:7" s="4" customFormat="1" ht="19.5" customHeight="1">
      <c r="A112" s="47"/>
      <c r="B112" s="48"/>
      <c r="C112" s="47"/>
      <c r="D112" s="47"/>
      <c r="E112" s="47"/>
      <c r="F112" s="47"/>
      <c r="G112" s="49"/>
    </row>
    <row r="113" spans="1:7" ht="15.75">
      <c r="A113" s="35"/>
      <c r="B113" s="36"/>
      <c r="C113" s="35"/>
      <c r="D113" s="35"/>
      <c r="E113" s="35"/>
      <c r="F113" s="35"/>
      <c r="G113" s="36"/>
    </row>
    <row r="114" spans="1:7" ht="16.5">
      <c r="A114" s="35"/>
      <c r="B114" s="5"/>
      <c r="C114" s="5"/>
      <c r="D114" s="5"/>
      <c r="E114" s="6" t="s">
        <v>41</v>
      </c>
      <c r="F114" s="5"/>
      <c r="G114" s="5"/>
    </row>
    <row r="115" spans="1:7" ht="16.5">
      <c r="A115" s="35"/>
      <c r="B115" s="5"/>
      <c r="C115" s="5"/>
      <c r="D115" s="5"/>
      <c r="E115" s="5"/>
      <c r="F115" s="5"/>
      <c r="G115" s="5"/>
    </row>
    <row r="116" spans="1:7" ht="16.5" hidden="1">
      <c r="A116" s="35"/>
      <c r="B116" s="5"/>
      <c r="C116" s="5"/>
      <c r="D116" s="5"/>
      <c r="E116" s="5"/>
      <c r="F116" s="5"/>
      <c r="G116" s="5"/>
    </row>
    <row r="117" spans="1:7" ht="16.5" hidden="1">
      <c r="A117" s="35"/>
      <c r="B117" s="5"/>
      <c r="C117" s="5"/>
      <c r="D117" s="5"/>
      <c r="E117" s="5"/>
      <c r="F117" s="5"/>
      <c r="G117" s="5"/>
    </row>
    <row r="118" ht="15.75" hidden="1"/>
    <row r="119" ht="15.75" hidden="1"/>
    <row r="120" spans="4:6" ht="15.75" hidden="1">
      <c r="D120" s="38"/>
      <c r="F120" s="38"/>
    </row>
    <row r="121" ht="15.75" hidden="1"/>
    <row r="122" ht="15.75" hidden="1"/>
    <row r="123" ht="15.75" hidden="1"/>
    <row r="124" ht="15.75" hidden="1"/>
    <row r="125" spans="4:7" ht="16.5" hidden="1">
      <c r="D125" s="5"/>
      <c r="E125" s="5"/>
      <c r="F125" s="5"/>
      <c r="G125" s="5"/>
    </row>
    <row r="126" spans="4:7" ht="16.5" hidden="1">
      <c r="D126" s="5"/>
      <c r="E126" s="5"/>
      <c r="F126" s="5"/>
      <c r="G126" s="5"/>
    </row>
    <row r="127" spans="4:7" ht="16.5" hidden="1">
      <c r="D127" s="5"/>
      <c r="E127" s="5"/>
      <c r="F127" s="5"/>
      <c r="G127" s="5"/>
    </row>
    <row r="128" spans="4:7" ht="16.5" hidden="1">
      <c r="D128" s="5"/>
      <c r="E128" s="5"/>
      <c r="F128" s="5"/>
      <c r="G128" s="5"/>
    </row>
    <row r="129" spans="1:7" s="4" customFormat="1" ht="41.25" customHeight="1">
      <c r="A129" s="274" t="s">
        <v>119</v>
      </c>
      <c r="B129" s="274"/>
      <c r="C129" s="274"/>
      <c r="D129" s="274"/>
      <c r="E129" s="274"/>
      <c r="F129" s="274"/>
      <c r="G129" s="274"/>
    </row>
    <row r="130" spans="1:6" s="4" customFormat="1" ht="19.5" customHeight="1">
      <c r="A130" s="8"/>
      <c r="B130" s="8"/>
      <c r="C130" s="8"/>
      <c r="D130" s="8"/>
      <c r="E130" s="8"/>
      <c r="F130" s="8"/>
    </row>
    <row r="131" spans="1:7" s="4" customFormat="1" ht="22.5">
      <c r="A131" s="272" t="s">
        <v>53</v>
      </c>
      <c r="B131" s="272"/>
      <c r="C131" s="272"/>
      <c r="D131" s="272"/>
      <c r="E131" s="272"/>
      <c r="F131" s="272"/>
      <c r="G131" s="272"/>
    </row>
    <row r="132" s="4" customFormat="1" ht="19.5" customHeight="1" thickBot="1">
      <c r="A132" s="3"/>
    </row>
    <row r="133" spans="1:7" s="4" customFormat="1" ht="75" customHeight="1" thickBot="1">
      <c r="A133" s="9" t="s">
        <v>54</v>
      </c>
      <c r="B133" s="10" t="s">
        <v>55</v>
      </c>
      <c r="C133" s="11" t="s">
        <v>56</v>
      </c>
      <c r="D133" s="11" t="s">
        <v>67</v>
      </c>
      <c r="E133" s="11" t="s">
        <v>57</v>
      </c>
      <c r="F133" s="12" t="s">
        <v>58</v>
      </c>
      <c r="G133" s="13"/>
    </row>
    <row r="134" spans="1:7" s="4" customFormat="1" ht="19.5" customHeight="1">
      <c r="A134" s="50">
        <v>1</v>
      </c>
      <c r="B134" s="51" t="s">
        <v>0</v>
      </c>
      <c r="C134" s="52">
        <v>1</v>
      </c>
      <c r="D134" s="52">
        <v>1</v>
      </c>
      <c r="E134" s="52">
        <v>90000</v>
      </c>
      <c r="F134" s="53">
        <f aca="true" t="shared" si="5" ref="F134:F145">SUM(E134*D134)</f>
        <v>90000</v>
      </c>
      <c r="G134" s="235">
        <f>F134*13</f>
        <v>1170000</v>
      </c>
    </row>
    <row r="135" spans="1:7" s="4" customFormat="1" ht="19.5" customHeight="1">
      <c r="A135" s="17">
        <v>2</v>
      </c>
      <c r="B135" s="18" t="s">
        <v>12</v>
      </c>
      <c r="C135" s="19">
        <v>1</v>
      </c>
      <c r="D135" s="19">
        <v>0.25</v>
      </c>
      <c r="E135" s="19">
        <v>72752</v>
      </c>
      <c r="F135" s="54">
        <f t="shared" si="5"/>
        <v>18188</v>
      </c>
      <c r="G135" s="24">
        <f>F135*12</f>
        <v>218256</v>
      </c>
    </row>
    <row r="136" spans="1:7" s="4" customFormat="1" ht="19.5" customHeight="1">
      <c r="A136" s="17">
        <v>3</v>
      </c>
      <c r="B136" s="18" t="s">
        <v>2</v>
      </c>
      <c r="C136" s="19">
        <v>1</v>
      </c>
      <c r="D136" s="19">
        <v>1.25</v>
      </c>
      <c r="E136" s="19">
        <v>80000</v>
      </c>
      <c r="F136" s="54">
        <f t="shared" si="5"/>
        <v>100000</v>
      </c>
      <c r="G136" s="24">
        <f>F136*13</f>
        <v>1300000</v>
      </c>
    </row>
    <row r="137" spans="1:7" s="4" customFormat="1" ht="19.5" customHeight="1">
      <c r="A137" s="17">
        <v>4</v>
      </c>
      <c r="B137" s="18" t="s">
        <v>3</v>
      </c>
      <c r="C137" s="19">
        <v>1</v>
      </c>
      <c r="D137" s="19">
        <v>1.1</v>
      </c>
      <c r="E137" s="19">
        <v>72752</v>
      </c>
      <c r="F137" s="55">
        <f>SUM(E137*D137)</f>
        <v>80027.20000000001</v>
      </c>
      <c r="G137" s="24">
        <v>1040351</v>
      </c>
    </row>
    <row r="138" spans="1:7" s="4" customFormat="1" ht="19.5" customHeight="1">
      <c r="A138" s="17">
        <v>5</v>
      </c>
      <c r="B138" s="18" t="s">
        <v>4</v>
      </c>
      <c r="C138" s="19">
        <v>1</v>
      </c>
      <c r="D138" s="19">
        <v>0.25</v>
      </c>
      <c r="E138" s="19">
        <v>77904</v>
      </c>
      <c r="F138" s="54">
        <f>SUM(E138*D138)</f>
        <v>19476</v>
      </c>
      <c r="G138" s="24">
        <f>F138*12</f>
        <v>233712</v>
      </c>
    </row>
    <row r="139" spans="1:7" s="4" customFormat="1" ht="19.5" customHeight="1">
      <c r="A139" s="17">
        <v>6</v>
      </c>
      <c r="B139" s="20" t="s">
        <v>71</v>
      </c>
      <c r="C139" s="23">
        <v>1</v>
      </c>
      <c r="D139" s="23">
        <v>0.25</v>
      </c>
      <c r="E139" s="19">
        <v>85000</v>
      </c>
      <c r="F139" s="56">
        <f>SUM(E139*D139)</f>
        <v>21250</v>
      </c>
      <c r="G139" s="24">
        <f>F139*12</f>
        <v>255000</v>
      </c>
    </row>
    <row r="140" spans="1:7" s="4" customFormat="1" ht="19.5" customHeight="1">
      <c r="A140" s="17">
        <v>7</v>
      </c>
      <c r="B140" s="18" t="s">
        <v>11</v>
      </c>
      <c r="C140" s="19">
        <v>1</v>
      </c>
      <c r="D140" s="19">
        <v>0.5</v>
      </c>
      <c r="E140" s="19">
        <v>77904</v>
      </c>
      <c r="F140" s="54">
        <f t="shared" si="5"/>
        <v>38952</v>
      </c>
      <c r="G140" s="24">
        <f>F140*12</f>
        <v>467424</v>
      </c>
    </row>
    <row r="141" spans="1:7" s="4" customFormat="1" ht="19.5" customHeight="1">
      <c r="A141" s="17">
        <v>8</v>
      </c>
      <c r="B141" s="18" t="s">
        <v>6</v>
      </c>
      <c r="C141" s="19">
        <v>1</v>
      </c>
      <c r="D141" s="19">
        <v>1</v>
      </c>
      <c r="E141" s="19">
        <v>72752</v>
      </c>
      <c r="F141" s="54">
        <f t="shared" si="5"/>
        <v>72752</v>
      </c>
      <c r="G141" s="24">
        <f>F141*13</f>
        <v>945776</v>
      </c>
    </row>
    <row r="142" spans="1:7" s="4" customFormat="1" ht="19.5" customHeight="1">
      <c r="A142" s="17">
        <v>9</v>
      </c>
      <c r="B142" s="20" t="s">
        <v>118</v>
      </c>
      <c r="C142" s="23">
        <v>1</v>
      </c>
      <c r="D142" s="23">
        <v>0.5</v>
      </c>
      <c r="E142" s="19">
        <v>77904</v>
      </c>
      <c r="F142" s="56">
        <f>SUM(E142*D142)</f>
        <v>38952</v>
      </c>
      <c r="G142" s="24">
        <f>F142*13</f>
        <v>506376</v>
      </c>
    </row>
    <row r="143" spans="1:7" s="4" customFormat="1" ht="19.5" customHeight="1">
      <c r="A143" s="17">
        <v>10</v>
      </c>
      <c r="B143" s="20" t="s">
        <v>61</v>
      </c>
      <c r="C143" s="23">
        <v>1</v>
      </c>
      <c r="D143" s="23">
        <v>0.25</v>
      </c>
      <c r="E143" s="19">
        <v>77904</v>
      </c>
      <c r="F143" s="56">
        <f>SUM(E143*D143)</f>
        <v>19476</v>
      </c>
      <c r="G143" s="24">
        <f>F143*12</f>
        <v>233712</v>
      </c>
    </row>
    <row r="144" spans="1:7" s="4" customFormat="1" ht="19.5" customHeight="1">
      <c r="A144" s="17">
        <v>11</v>
      </c>
      <c r="B144" s="20" t="s">
        <v>106</v>
      </c>
      <c r="C144" s="23">
        <v>1</v>
      </c>
      <c r="D144" s="23">
        <v>0.5</v>
      </c>
      <c r="E144" s="19">
        <v>77904</v>
      </c>
      <c r="F144" s="56">
        <f>SUM(E144*D144)</f>
        <v>38952</v>
      </c>
      <c r="G144" s="24">
        <f>F144*12</f>
        <v>467424</v>
      </c>
    </row>
    <row r="145" spans="1:7" s="4" customFormat="1" ht="19.5" customHeight="1" thickBot="1">
      <c r="A145" s="57">
        <v>12</v>
      </c>
      <c r="B145" s="58" t="s">
        <v>7</v>
      </c>
      <c r="C145" s="59">
        <v>1</v>
      </c>
      <c r="D145" s="59">
        <v>1</v>
      </c>
      <c r="E145" s="44">
        <v>77904</v>
      </c>
      <c r="F145" s="60">
        <f t="shared" si="5"/>
        <v>77904</v>
      </c>
      <c r="G145" s="240">
        <f>F145*12</f>
        <v>934848</v>
      </c>
    </row>
    <row r="146" spans="1:7" s="4" customFormat="1" ht="19.5" customHeight="1" thickBot="1">
      <c r="A146" s="30"/>
      <c r="B146" s="31" t="s">
        <v>1</v>
      </c>
      <c r="C146" s="32">
        <f>SUM(C134:C145)</f>
        <v>12</v>
      </c>
      <c r="D146" s="32">
        <f>SUM(D134:D145)</f>
        <v>7.85</v>
      </c>
      <c r="E146" s="32">
        <f>SUM(E134:E145)</f>
        <v>940680</v>
      </c>
      <c r="F146" s="61">
        <f>SUM(F134:F145)</f>
        <v>615929.2</v>
      </c>
      <c r="G146" s="46">
        <f>SUM(G134:G145)</f>
        <v>7772879</v>
      </c>
    </row>
    <row r="147" spans="1:6" ht="15.75">
      <c r="A147" s="35"/>
      <c r="B147" s="36"/>
      <c r="C147" s="35"/>
      <c r="D147" s="35"/>
      <c r="E147" s="35"/>
      <c r="F147" s="35"/>
    </row>
    <row r="148" spans="1:6" ht="15.75">
      <c r="A148" s="35"/>
      <c r="B148" s="36"/>
      <c r="C148" s="35"/>
      <c r="D148" s="35"/>
      <c r="E148" s="35"/>
      <c r="F148" s="35"/>
    </row>
    <row r="149" spans="1:6" ht="15.75">
      <c r="A149" s="35"/>
      <c r="B149" s="36"/>
      <c r="C149" s="35"/>
      <c r="D149" s="35"/>
      <c r="E149" s="35"/>
      <c r="F149" s="35"/>
    </row>
    <row r="150" spans="1:6" ht="15.75">
      <c r="A150" s="35"/>
      <c r="B150" s="36"/>
      <c r="C150" s="35"/>
      <c r="D150" s="35"/>
      <c r="E150" s="35"/>
      <c r="F150" s="35"/>
    </row>
    <row r="151" spans="1:6" ht="15.75">
      <c r="A151" s="35"/>
      <c r="B151" s="36"/>
      <c r="C151" s="35"/>
      <c r="D151" s="35"/>
      <c r="E151" s="35"/>
      <c r="F151" s="35"/>
    </row>
    <row r="152" spans="1:6" ht="15.75">
      <c r="A152" s="35"/>
      <c r="B152" s="36"/>
      <c r="C152" s="35"/>
      <c r="D152" s="35"/>
      <c r="E152" s="35"/>
      <c r="F152" s="35"/>
    </row>
    <row r="153" spans="1:6" ht="15.75">
      <c r="A153" s="35"/>
      <c r="B153" s="36"/>
      <c r="C153" s="35"/>
      <c r="D153" s="35"/>
      <c r="E153" s="35"/>
      <c r="F153" s="35"/>
    </row>
    <row r="154" spans="1:6" ht="15.75">
      <c r="A154" s="35"/>
      <c r="B154" s="36"/>
      <c r="C154" s="35"/>
      <c r="D154" s="35"/>
      <c r="E154" s="35"/>
      <c r="F154" s="35"/>
    </row>
    <row r="155" spans="1:6" ht="15.75">
      <c r="A155" s="35"/>
      <c r="B155" s="36"/>
      <c r="C155" s="35"/>
      <c r="D155" s="35"/>
      <c r="E155" s="35"/>
      <c r="F155" s="35"/>
    </row>
    <row r="156" spans="1:6" ht="15.75">
      <c r="A156" s="35"/>
      <c r="B156" s="36"/>
      <c r="C156" s="35"/>
      <c r="D156" s="35"/>
      <c r="E156" s="35"/>
      <c r="F156" s="35"/>
    </row>
    <row r="157" spans="1:6" ht="15.75">
      <c r="A157" s="35"/>
      <c r="B157" s="36"/>
      <c r="C157" s="35"/>
      <c r="D157" s="35"/>
      <c r="E157" s="35"/>
      <c r="F157" s="35"/>
    </row>
    <row r="158" spans="1:6" ht="15.75">
      <c r="A158" s="35"/>
      <c r="B158" s="36"/>
      <c r="C158" s="35"/>
      <c r="D158" s="35"/>
      <c r="E158" s="35"/>
      <c r="F158" s="35"/>
    </row>
    <row r="159" spans="1:6" ht="15.75">
      <c r="A159" s="35"/>
      <c r="B159" s="36"/>
      <c r="C159" s="35"/>
      <c r="D159" s="35"/>
      <c r="E159" s="35"/>
      <c r="F159" s="35"/>
    </row>
    <row r="160" spans="1:6" ht="15.75">
      <c r="A160" s="35"/>
      <c r="B160" s="36"/>
      <c r="C160" s="35"/>
      <c r="D160" s="35"/>
      <c r="E160" s="35"/>
      <c r="F160" s="35"/>
    </row>
    <row r="161" spans="1:6" ht="15.75">
      <c r="A161" s="35"/>
      <c r="B161" s="36"/>
      <c r="C161" s="35"/>
      <c r="D161" s="35"/>
      <c r="E161" s="35"/>
      <c r="F161" s="35"/>
    </row>
    <row r="162" spans="1:6" ht="15.75">
      <c r="A162" s="35"/>
      <c r="B162" s="36"/>
      <c r="C162" s="35"/>
      <c r="D162" s="35"/>
      <c r="E162" s="35"/>
      <c r="F162" s="35"/>
    </row>
    <row r="163" spans="1:6" ht="15.75">
      <c r="A163" s="35"/>
      <c r="B163" s="36"/>
      <c r="C163" s="35"/>
      <c r="D163" s="35"/>
      <c r="E163" s="35"/>
      <c r="F163" s="35"/>
    </row>
    <row r="164" spans="1:6" ht="15.75">
      <c r="A164" s="35"/>
      <c r="B164" s="36"/>
      <c r="C164" s="35"/>
      <c r="D164" s="35"/>
      <c r="E164" s="35"/>
      <c r="F164" s="35"/>
    </row>
    <row r="165" spans="1:6" ht="15.75">
      <c r="A165" s="35"/>
      <c r="B165" s="36"/>
      <c r="C165" s="35"/>
      <c r="D165" s="35"/>
      <c r="E165" s="35"/>
      <c r="F165" s="35"/>
    </row>
    <row r="166" spans="1:6" ht="15.75">
      <c r="A166" s="35"/>
      <c r="B166" s="36"/>
      <c r="C166" s="35"/>
      <c r="D166" s="35"/>
      <c r="E166" s="35"/>
      <c r="F166" s="35"/>
    </row>
    <row r="167" spans="1:6" ht="15.75">
      <c r="A167" s="35"/>
      <c r="B167" s="36"/>
      <c r="C167" s="35"/>
      <c r="D167" s="35"/>
      <c r="E167" s="35"/>
      <c r="F167" s="35"/>
    </row>
    <row r="168" spans="1:6" ht="15.75">
      <c r="A168" s="35"/>
      <c r="B168" s="36"/>
      <c r="C168" s="35"/>
      <c r="D168" s="35"/>
      <c r="E168" s="35"/>
      <c r="F168" s="35"/>
    </row>
    <row r="169" spans="1:6" ht="15.75">
      <c r="A169" s="35"/>
      <c r="B169" s="36"/>
      <c r="C169" s="35"/>
      <c r="D169" s="35"/>
      <c r="E169" s="35"/>
      <c r="F169" s="35"/>
    </row>
    <row r="170" spans="1:6" ht="15.75">
      <c r="A170" s="35"/>
      <c r="B170" s="36"/>
      <c r="C170" s="35"/>
      <c r="D170" s="35"/>
      <c r="E170" s="35"/>
      <c r="F170" s="35"/>
    </row>
    <row r="171" spans="1:6" ht="15.75">
      <c r="A171" s="35"/>
      <c r="B171" s="36"/>
      <c r="C171" s="35"/>
      <c r="D171" s="35"/>
      <c r="E171" s="35"/>
      <c r="F171" s="35"/>
    </row>
    <row r="172" spans="1:6" ht="15.75">
      <c r="A172" s="35"/>
      <c r="B172" s="36"/>
      <c r="C172" s="35"/>
      <c r="D172" s="35"/>
      <c r="E172" s="35"/>
      <c r="F172" s="35"/>
    </row>
    <row r="173" spans="1:6" ht="15.75">
      <c r="A173" s="35"/>
      <c r="B173" s="36"/>
      <c r="C173" s="35"/>
      <c r="D173" s="35"/>
      <c r="E173" s="35"/>
      <c r="F173" s="35"/>
    </row>
    <row r="174" spans="1:6" ht="15.75">
      <c r="A174" s="35"/>
      <c r="B174" s="36"/>
      <c r="C174" s="35"/>
      <c r="D174" s="35"/>
      <c r="E174" s="35"/>
      <c r="F174" s="35"/>
    </row>
    <row r="175" spans="1:6" ht="15.75">
      <c r="A175" s="35"/>
      <c r="B175" s="36"/>
      <c r="C175" s="35"/>
      <c r="D175" s="35"/>
      <c r="E175" s="35"/>
      <c r="F175" s="35"/>
    </row>
    <row r="176" spans="1:6" ht="15.75">
      <c r="A176" s="35"/>
      <c r="B176" s="36"/>
      <c r="C176" s="35"/>
      <c r="D176" s="35"/>
      <c r="E176" s="35"/>
      <c r="F176" s="35"/>
    </row>
    <row r="177" spans="1:6" ht="15.75">
      <c r="A177" s="35"/>
      <c r="B177" s="36"/>
      <c r="C177" s="35"/>
      <c r="D177" s="35"/>
      <c r="E177" s="35"/>
      <c r="F177" s="35"/>
    </row>
    <row r="178" spans="1:6" ht="16.5">
      <c r="A178" s="35"/>
      <c r="B178" s="36"/>
      <c r="C178" s="35"/>
      <c r="D178" s="35"/>
      <c r="E178" s="62" t="s">
        <v>42</v>
      </c>
      <c r="F178" s="35"/>
    </row>
    <row r="179" spans="1:6" ht="15.75">
      <c r="A179" s="35"/>
      <c r="B179" s="36"/>
      <c r="C179" s="35"/>
      <c r="D179" s="35"/>
      <c r="E179" s="35"/>
      <c r="F179" s="35"/>
    </row>
    <row r="180" spans="1:7" s="4" customFormat="1" ht="44.25" customHeight="1">
      <c r="A180" s="274" t="s">
        <v>120</v>
      </c>
      <c r="B180" s="274"/>
      <c r="C180" s="274"/>
      <c r="D180" s="274"/>
      <c r="E180" s="274"/>
      <c r="F180" s="274"/>
      <c r="G180" s="274"/>
    </row>
    <row r="181" spans="1:6" s="4" customFormat="1" ht="19.5" customHeight="1">
      <c r="A181" s="8"/>
      <c r="B181" s="8"/>
      <c r="C181" s="8"/>
      <c r="D181" s="8"/>
      <c r="E181" s="8"/>
      <c r="F181" s="8"/>
    </row>
    <row r="182" spans="1:7" s="4" customFormat="1" ht="19.5" customHeight="1">
      <c r="A182" s="272" t="s">
        <v>53</v>
      </c>
      <c r="B182" s="272"/>
      <c r="C182" s="272"/>
      <c r="D182" s="272"/>
      <c r="E182" s="272"/>
      <c r="F182" s="272"/>
      <c r="G182" s="272"/>
    </row>
    <row r="183" s="4" customFormat="1" ht="19.5" customHeight="1" thickBot="1">
      <c r="A183" s="3"/>
    </row>
    <row r="184" spans="1:7" s="4" customFormat="1" ht="75" customHeight="1" thickBot="1">
      <c r="A184" s="9" t="s">
        <v>54</v>
      </c>
      <c r="B184" s="10" t="s">
        <v>55</v>
      </c>
      <c r="C184" s="11" t="s">
        <v>56</v>
      </c>
      <c r="D184" s="11" t="s">
        <v>67</v>
      </c>
      <c r="E184" s="11" t="s">
        <v>57</v>
      </c>
      <c r="F184" s="12" t="s">
        <v>58</v>
      </c>
      <c r="G184" s="13"/>
    </row>
    <row r="185" spans="1:7" s="4" customFormat="1" ht="19.5" customHeight="1">
      <c r="A185" s="14">
        <v>1</v>
      </c>
      <c r="B185" s="15" t="s">
        <v>0</v>
      </c>
      <c r="C185" s="1">
        <v>1</v>
      </c>
      <c r="D185" s="52">
        <v>1</v>
      </c>
      <c r="E185" s="52">
        <v>105000</v>
      </c>
      <c r="F185" s="52">
        <f>SUM(E185*D185)</f>
        <v>105000</v>
      </c>
      <c r="G185" s="235">
        <f>F185*13</f>
        <v>1365000</v>
      </c>
    </row>
    <row r="186" spans="1:7" s="4" customFormat="1" ht="19.5" customHeight="1">
      <c r="A186" s="14">
        <v>2</v>
      </c>
      <c r="B186" s="15" t="s">
        <v>71</v>
      </c>
      <c r="C186" s="1">
        <v>1</v>
      </c>
      <c r="D186" s="19">
        <v>1</v>
      </c>
      <c r="E186" s="19">
        <v>85000</v>
      </c>
      <c r="F186" s="19">
        <v>85000</v>
      </c>
      <c r="G186" s="24">
        <f>F186*12</f>
        <v>1020000</v>
      </c>
    </row>
    <row r="187" spans="1:7" s="4" customFormat="1" ht="19.5" customHeight="1">
      <c r="A187" s="14">
        <v>3</v>
      </c>
      <c r="B187" s="15" t="s">
        <v>12</v>
      </c>
      <c r="C187" s="1">
        <v>1</v>
      </c>
      <c r="D187" s="19">
        <v>0.5</v>
      </c>
      <c r="E187" s="19">
        <v>80000</v>
      </c>
      <c r="F187" s="19">
        <f>+E187*D187</f>
        <v>40000</v>
      </c>
      <c r="G187" s="24">
        <f>F187*12</f>
        <v>480000</v>
      </c>
    </row>
    <row r="188" spans="1:7" s="4" customFormat="1" ht="19.5" customHeight="1">
      <c r="A188" s="14">
        <v>4</v>
      </c>
      <c r="B188" s="15" t="s">
        <v>2</v>
      </c>
      <c r="C188" s="1">
        <v>8</v>
      </c>
      <c r="D188" s="19">
        <v>5</v>
      </c>
      <c r="E188" s="19">
        <v>80000</v>
      </c>
      <c r="F188" s="19">
        <f>SUM(D188*E188)</f>
        <v>400000</v>
      </c>
      <c r="G188" s="24">
        <f>F188*13</f>
        <v>5200000</v>
      </c>
    </row>
    <row r="189" spans="1:7" s="4" customFormat="1" ht="19.5" customHeight="1">
      <c r="A189" s="14">
        <v>5</v>
      </c>
      <c r="B189" s="15" t="s">
        <v>4</v>
      </c>
      <c r="C189" s="1">
        <v>1</v>
      </c>
      <c r="D189" s="19">
        <v>1</v>
      </c>
      <c r="E189" s="19">
        <v>75000</v>
      </c>
      <c r="F189" s="19">
        <v>75000</v>
      </c>
      <c r="G189" s="24">
        <f>F189*12</f>
        <v>900000</v>
      </c>
    </row>
    <row r="190" spans="1:7" s="4" customFormat="1" ht="19.5" customHeight="1">
      <c r="A190" s="14">
        <v>6</v>
      </c>
      <c r="B190" s="15" t="s">
        <v>11</v>
      </c>
      <c r="C190" s="1">
        <v>1</v>
      </c>
      <c r="D190" s="19">
        <v>0.75</v>
      </c>
      <c r="E190" s="19">
        <v>77904</v>
      </c>
      <c r="F190" s="19">
        <f aca="true" t="shared" si="6" ref="F190:F195">SUM(E190*D190)</f>
        <v>58428</v>
      </c>
      <c r="G190" s="24">
        <f>F190*12</f>
        <v>701136</v>
      </c>
    </row>
    <row r="191" spans="1:7" s="4" customFormat="1" ht="19.5" customHeight="1">
      <c r="A191" s="14">
        <v>7</v>
      </c>
      <c r="B191" s="15" t="s">
        <v>5</v>
      </c>
      <c r="C191" s="1">
        <v>1</v>
      </c>
      <c r="D191" s="19">
        <v>0.5</v>
      </c>
      <c r="E191" s="19">
        <v>72752</v>
      </c>
      <c r="F191" s="19">
        <f t="shared" si="6"/>
        <v>36376</v>
      </c>
      <c r="G191" s="24">
        <f>F191*12</f>
        <v>436512</v>
      </c>
    </row>
    <row r="192" spans="1:7" s="4" customFormat="1" ht="19.5" customHeight="1">
      <c r="A192" s="14">
        <v>8</v>
      </c>
      <c r="B192" s="15" t="s">
        <v>6</v>
      </c>
      <c r="C192" s="1">
        <v>1</v>
      </c>
      <c r="D192" s="19">
        <v>1</v>
      </c>
      <c r="E192" s="19">
        <v>77904</v>
      </c>
      <c r="F192" s="19">
        <f t="shared" si="6"/>
        <v>77904</v>
      </c>
      <c r="G192" s="24">
        <f>F192*13</f>
        <v>1012752</v>
      </c>
    </row>
    <row r="193" spans="1:7" s="4" customFormat="1" ht="19.5" customHeight="1">
      <c r="A193" s="14">
        <v>9</v>
      </c>
      <c r="B193" s="15" t="s">
        <v>14</v>
      </c>
      <c r="C193" s="1">
        <v>1</v>
      </c>
      <c r="D193" s="19">
        <v>1</v>
      </c>
      <c r="E193" s="19">
        <v>77904</v>
      </c>
      <c r="F193" s="19">
        <f t="shared" si="6"/>
        <v>77904</v>
      </c>
      <c r="G193" s="24">
        <f>F193*13</f>
        <v>1012752</v>
      </c>
    </row>
    <row r="194" spans="1:7" s="4" customFormat="1" ht="19.5" customHeight="1">
      <c r="A194" s="14">
        <v>10</v>
      </c>
      <c r="B194" s="15" t="s">
        <v>3</v>
      </c>
      <c r="C194" s="1">
        <v>1</v>
      </c>
      <c r="D194" s="19">
        <v>1.1</v>
      </c>
      <c r="E194" s="19">
        <v>77904</v>
      </c>
      <c r="F194" s="21">
        <f t="shared" si="6"/>
        <v>85694.40000000001</v>
      </c>
      <c r="G194" s="236">
        <f>F194*13</f>
        <v>1114027.2000000002</v>
      </c>
    </row>
    <row r="195" spans="1:7" s="4" customFormat="1" ht="19.5" customHeight="1">
      <c r="A195" s="14">
        <v>11</v>
      </c>
      <c r="B195" s="15" t="s">
        <v>3</v>
      </c>
      <c r="C195" s="1">
        <v>2</v>
      </c>
      <c r="D195" s="19">
        <v>2.2</v>
      </c>
      <c r="E195" s="19">
        <v>72752</v>
      </c>
      <c r="F195" s="21">
        <f t="shared" si="6"/>
        <v>160054.40000000002</v>
      </c>
      <c r="G195" s="256">
        <f>F195*13</f>
        <v>2080707.2000000002</v>
      </c>
    </row>
    <row r="196" spans="1:7" s="4" customFormat="1" ht="19.5" customHeight="1">
      <c r="A196" s="14">
        <v>12</v>
      </c>
      <c r="B196" s="18" t="s">
        <v>22</v>
      </c>
      <c r="C196" s="19">
        <v>1</v>
      </c>
      <c r="D196" s="19">
        <v>1.1</v>
      </c>
      <c r="E196" s="19">
        <v>72752</v>
      </c>
      <c r="F196" s="21">
        <f>SUM(D196*E196)</f>
        <v>80027.20000000001</v>
      </c>
      <c r="G196" s="236">
        <f>F196*13</f>
        <v>1040353.6000000001</v>
      </c>
    </row>
    <row r="197" spans="1:7" s="4" customFormat="1" ht="19.5" customHeight="1">
      <c r="A197" s="14">
        <v>13</v>
      </c>
      <c r="B197" s="41" t="s">
        <v>31</v>
      </c>
      <c r="C197" s="42">
        <v>1</v>
      </c>
      <c r="D197" s="19">
        <v>0.5</v>
      </c>
      <c r="E197" s="19">
        <v>72752</v>
      </c>
      <c r="F197" s="19">
        <f>SUM(E197*D197)</f>
        <v>36376</v>
      </c>
      <c r="G197" s="24">
        <f>F197*12</f>
        <v>436512</v>
      </c>
    </row>
    <row r="198" spans="1:7" s="4" customFormat="1" ht="19.5" customHeight="1">
      <c r="A198" s="14">
        <v>14</v>
      </c>
      <c r="B198" s="41" t="s">
        <v>105</v>
      </c>
      <c r="C198" s="42">
        <v>1</v>
      </c>
      <c r="D198" s="19">
        <v>0.25</v>
      </c>
      <c r="E198" s="19">
        <v>77904</v>
      </c>
      <c r="F198" s="19">
        <f>SUM(E198*D198)</f>
        <v>19476</v>
      </c>
      <c r="G198" s="24">
        <f>F198*12</f>
        <v>233712</v>
      </c>
    </row>
    <row r="199" spans="1:7" s="4" customFormat="1" ht="19.5" customHeight="1">
      <c r="A199" s="14">
        <v>15</v>
      </c>
      <c r="B199" s="41" t="s">
        <v>92</v>
      </c>
      <c r="C199" s="42">
        <v>1</v>
      </c>
      <c r="D199" s="19">
        <v>0.25</v>
      </c>
      <c r="E199" s="19">
        <v>77904</v>
      </c>
      <c r="F199" s="19">
        <f>SUM(E199*D199)</f>
        <v>19476</v>
      </c>
      <c r="G199" s="24">
        <f>F199*12</f>
        <v>233712</v>
      </c>
    </row>
    <row r="200" spans="1:7" s="4" customFormat="1" ht="19.5" customHeight="1">
      <c r="A200" s="14">
        <v>16</v>
      </c>
      <c r="B200" s="41" t="s">
        <v>85</v>
      </c>
      <c r="C200" s="42">
        <v>1</v>
      </c>
      <c r="D200" s="19">
        <v>1</v>
      </c>
      <c r="E200" s="19">
        <v>77904</v>
      </c>
      <c r="F200" s="19">
        <f>SUM(E200*D200)</f>
        <v>77904</v>
      </c>
      <c r="G200" s="24">
        <f>F200*12</f>
        <v>934848</v>
      </c>
    </row>
    <row r="201" spans="1:7" s="4" customFormat="1" ht="19.5" customHeight="1" thickBot="1">
      <c r="A201" s="14">
        <v>17</v>
      </c>
      <c r="B201" s="20" t="s">
        <v>7</v>
      </c>
      <c r="C201" s="23">
        <v>1</v>
      </c>
      <c r="D201" s="59">
        <v>1</v>
      </c>
      <c r="E201" s="59">
        <v>77904</v>
      </c>
      <c r="F201" s="59">
        <v>77904</v>
      </c>
      <c r="G201" s="240">
        <f>F201*12</f>
        <v>934848</v>
      </c>
    </row>
    <row r="202" spans="1:7" s="4" customFormat="1" ht="19.5" customHeight="1" thickBot="1">
      <c r="A202" s="30"/>
      <c r="B202" s="31" t="s">
        <v>1</v>
      </c>
      <c r="C202" s="32">
        <f>SUM(C185:C201)</f>
        <v>25</v>
      </c>
      <c r="D202" s="32">
        <f>SUM(D185:D201)</f>
        <v>19.150000000000002</v>
      </c>
      <c r="E202" s="32">
        <f>SUM(E185:E201)</f>
        <v>1339240</v>
      </c>
      <c r="F202" s="32">
        <f>SUM(F185:F201)</f>
        <v>1512524</v>
      </c>
      <c r="G202" s="46">
        <f>SUM(G185:G201)</f>
        <v>19136872</v>
      </c>
    </row>
    <row r="203" spans="1:7" s="4" customFormat="1" ht="19.5" customHeight="1">
      <c r="A203" s="62"/>
      <c r="B203" s="63"/>
      <c r="C203" s="62"/>
      <c r="D203" s="62"/>
      <c r="E203" s="62"/>
      <c r="F203" s="62"/>
      <c r="G203" s="64"/>
    </row>
    <row r="204" spans="1:7" s="4" customFormat="1" ht="19.5" customHeight="1">
      <c r="A204" s="62"/>
      <c r="B204" s="63"/>
      <c r="C204" s="62"/>
      <c r="D204" s="62"/>
      <c r="E204" s="62"/>
      <c r="F204" s="62"/>
      <c r="G204" s="64"/>
    </row>
    <row r="205" spans="1:7" s="4" customFormat="1" ht="19.5" customHeight="1">
      <c r="A205" s="62"/>
      <c r="B205" s="63"/>
      <c r="C205" s="62"/>
      <c r="D205" s="62"/>
      <c r="E205" s="62"/>
      <c r="F205" s="62"/>
      <c r="G205" s="64"/>
    </row>
    <row r="206" spans="1:7" s="4" customFormat="1" ht="19.5" customHeight="1">
      <c r="A206" s="62"/>
      <c r="B206" s="63"/>
      <c r="C206" s="62"/>
      <c r="D206" s="62"/>
      <c r="E206" s="62"/>
      <c r="F206" s="62"/>
      <c r="G206" s="64"/>
    </row>
    <row r="207" spans="1:7" s="4" customFormat="1" ht="19.5" customHeight="1">
      <c r="A207" s="62"/>
      <c r="B207" s="63"/>
      <c r="C207" s="62"/>
      <c r="D207" s="62"/>
      <c r="E207" s="62"/>
      <c r="F207" s="62"/>
      <c r="G207" s="64"/>
    </row>
    <row r="208" spans="1:7" s="4" customFormat="1" ht="19.5" customHeight="1">
      <c r="A208" s="62"/>
      <c r="B208" s="63"/>
      <c r="C208" s="62"/>
      <c r="D208" s="62"/>
      <c r="E208" s="62"/>
      <c r="F208" s="62"/>
      <c r="G208" s="64"/>
    </row>
    <row r="209" spans="1:7" s="4" customFormat="1" ht="19.5" customHeight="1">
      <c r="A209" s="62"/>
      <c r="B209" s="63"/>
      <c r="C209" s="62"/>
      <c r="D209" s="62"/>
      <c r="E209" s="62"/>
      <c r="F209" s="62"/>
      <c r="G209" s="64"/>
    </row>
    <row r="210" spans="1:7" s="4" customFormat="1" ht="19.5" customHeight="1">
      <c r="A210" s="62"/>
      <c r="B210" s="63"/>
      <c r="C210" s="62"/>
      <c r="D210" s="62"/>
      <c r="E210" s="62"/>
      <c r="F210" s="62"/>
      <c r="G210" s="64"/>
    </row>
    <row r="211" spans="1:7" s="4" customFormat="1" ht="19.5" customHeight="1">
      <c r="A211" s="62"/>
      <c r="B211" s="63"/>
      <c r="C211" s="62"/>
      <c r="D211" s="62"/>
      <c r="E211" s="62"/>
      <c r="F211" s="62"/>
      <c r="G211" s="64"/>
    </row>
    <row r="212" spans="1:7" s="4" customFormat="1" ht="19.5" customHeight="1">
      <c r="A212" s="62"/>
      <c r="B212" s="63"/>
      <c r="C212" s="62"/>
      <c r="D212" s="62"/>
      <c r="E212" s="62"/>
      <c r="F212" s="62"/>
      <c r="G212" s="64"/>
    </row>
    <row r="213" spans="1:7" s="4" customFormat="1" ht="19.5" customHeight="1">
      <c r="A213" s="62"/>
      <c r="B213" s="63"/>
      <c r="C213" s="62"/>
      <c r="D213" s="62"/>
      <c r="E213" s="62"/>
      <c r="F213" s="62"/>
      <c r="G213" s="64"/>
    </row>
    <row r="214" spans="1:7" s="4" customFormat="1" ht="19.5" customHeight="1">
      <c r="A214" s="62"/>
      <c r="B214" s="63"/>
      <c r="C214" s="62"/>
      <c r="D214" s="62"/>
      <c r="E214" s="62"/>
      <c r="F214" s="62"/>
      <c r="G214" s="64"/>
    </row>
    <row r="215" spans="1:7" s="4" customFormat="1" ht="19.5" customHeight="1">
      <c r="A215" s="62"/>
      <c r="B215" s="63"/>
      <c r="C215" s="62"/>
      <c r="D215" s="62"/>
      <c r="E215" s="62"/>
      <c r="F215" s="62"/>
      <c r="G215" s="64"/>
    </row>
    <row r="216" spans="1:7" s="4" customFormat="1" ht="19.5" customHeight="1">
      <c r="A216" s="62"/>
      <c r="B216" s="63"/>
      <c r="C216" s="62"/>
      <c r="D216" s="62"/>
      <c r="E216" s="62"/>
      <c r="F216" s="62"/>
      <c r="G216" s="64"/>
    </row>
    <row r="217" spans="1:7" s="4" customFormat="1" ht="19.5" customHeight="1">
      <c r="A217" s="62"/>
      <c r="B217" s="63"/>
      <c r="C217" s="62"/>
      <c r="D217" s="62"/>
      <c r="E217" s="62"/>
      <c r="F217" s="62"/>
      <c r="G217" s="64"/>
    </row>
    <row r="218" spans="1:7" s="4" customFormat="1" ht="19.5" customHeight="1">
      <c r="A218" s="62"/>
      <c r="B218" s="63"/>
      <c r="C218" s="62"/>
      <c r="D218" s="62"/>
      <c r="E218" s="62"/>
      <c r="F218" s="62"/>
      <c r="G218" s="64"/>
    </row>
    <row r="219" spans="1:7" ht="15.75">
      <c r="A219" s="35"/>
      <c r="B219" s="36"/>
      <c r="C219" s="35"/>
      <c r="D219" s="35"/>
      <c r="E219" s="35"/>
      <c r="F219" s="35"/>
      <c r="G219" s="36"/>
    </row>
    <row r="220" spans="1:7" ht="15.75">
      <c r="A220" s="35"/>
      <c r="B220" s="36"/>
      <c r="C220" s="35"/>
      <c r="D220" s="35"/>
      <c r="E220" s="35"/>
      <c r="F220" s="35"/>
      <c r="G220" s="36"/>
    </row>
    <row r="221" spans="1:7" ht="15.75">
      <c r="A221" s="35"/>
      <c r="B221" s="36"/>
      <c r="C221" s="35"/>
      <c r="D221" s="35"/>
      <c r="E221" s="35"/>
      <c r="F221" s="35"/>
      <c r="G221" s="36"/>
    </row>
    <row r="222" spans="1:7" ht="15.75">
      <c r="A222" s="35"/>
      <c r="B222" s="36"/>
      <c r="C222" s="35"/>
      <c r="D222" s="35"/>
      <c r="E222" s="35"/>
      <c r="F222" s="35"/>
      <c r="G222" s="36"/>
    </row>
    <row r="223" spans="1:7" ht="16.5">
      <c r="A223" s="35"/>
      <c r="B223" s="5"/>
      <c r="C223" s="5"/>
      <c r="D223" s="5"/>
      <c r="E223" s="6" t="s">
        <v>43</v>
      </c>
      <c r="F223" s="5"/>
      <c r="G223" s="5"/>
    </row>
    <row r="224" spans="1:7" ht="16.5" hidden="1">
      <c r="A224" s="35"/>
      <c r="B224" s="5"/>
      <c r="C224" s="5"/>
      <c r="D224" s="5"/>
      <c r="E224" s="5"/>
      <c r="F224" s="5"/>
      <c r="G224" s="5"/>
    </row>
    <row r="225" spans="1:7" ht="16.5" hidden="1">
      <c r="A225" s="35"/>
      <c r="B225" s="5"/>
      <c r="C225" s="5"/>
      <c r="D225" s="5"/>
      <c r="E225" s="5"/>
      <c r="F225" s="5"/>
      <c r="G225" s="5"/>
    </row>
    <row r="226" spans="1:7" ht="16.5" hidden="1">
      <c r="A226" s="35"/>
      <c r="B226" s="5"/>
      <c r="C226" s="5"/>
      <c r="D226" s="5"/>
      <c r="E226" s="5"/>
      <c r="F226" s="5"/>
      <c r="G226" s="5"/>
    </row>
    <row r="227" ht="15.75" hidden="1"/>
    <row r="228" ht="15.75" hidden="1"/>
    <row r="229" spans="4:6" ht="15.75" hidden="1">
      <c r="D229" s="38"/>
      <c r="F229" s="38"/>
    </row>
    <row r="230" ht="15.75" hidden="1"/>
    <row r="231" ht="15.75" hidden="1"/>
    <row r="232" ht="15.75" hidden="1"/>
    <row r="233" ht="15.75" hidden="1"/>
    <row r="234" spans="4:7" ht="16.5" hidden="1">
      <c r="D234" s="5"/>
      <c r="E234" s="5"/>
      <c r="F234" s="5"/>
      <c r="G234" s="5"/>
    </row>
    <row r="235" spans="4:7" ht="16.5" hidden="1">
      <c r="D235" s="5"/>
      <c r="E235" s="5"/>
      <c r="F235" s="5"/>
      <c r="G235" s="5"/>
    </row>
    <row r="236" spans="4:7" ht="16.5" hidden="1">
      <c r="D236" s="5"/>
      <c r="E236" s="5"/>
      <c r="F236" s="5"/>
      <c r="G236" s="5"/>
    </row>
    <row r="237" spans="4:7" ht="16.5">
      <c r="D237" s="5"/>
      <c r="E237" s="5"/>
      <c r="F237" s="5"/>
      <c r="G237" s="5"/>
    </row>
    <row r="238" spans="1:7" s="4" customFormat="1" ht="36" customHeight="1">
      <c r="A238" s="274" t="s">
        <v>121</v>
      </c>
      <c r="B238" s="274"/>
      <c r="C238" s="274"/>
      <c r="D238" s="274"/>
      <c r="E238" s="274"/>
      <c r="F238" s="274"/>
      <c r="G238" s="274"/>
    </row>
    <row r="239" spans="1:6" s="4" customFormat="1" ht="12.75" customHeight="1">
      <c r="A239" s="8"/>
      <c r="B239" s="8"/>
      <c r="C239" s="8"/>
      <c r="D239" s="8"/>
      <c r="E239" s="8"/>
      <c r="F239" s="8"/>
    </row>
    <row r="240" spans="1:6" s="4" customFormat="1" ht="19.5" customHeight="1">
      <c r="A240" s="8"/>
      <c r="B240" s="8"/>
      <c r="C240" s="8"/>
      <c r="D240" s="8"/>
      <c r="E240" s="8"/>
      <c r="F240" s="8"/>
    </row>
    <row r="241" spans="1:7" s="4" customFormat="1" ht="19.5" customHeight="1">
      <c r="A241" s="272" t="s">
        <v>53</v>
      </c>
      <c r="B241" s="272"/>
      <c r="C241" s="272"/>
      <c r="D241" s="272"/>
      <c r="E241" s="272"/>
      <c r="F241" s="272"/>
      <c r="G241" s="272"/>
    </row>
    <row r="242" spans="1:6" s="4" customFormat="1" ht="19.5" customHeight="1" thickBot="1">
      <c r="A242" s="273"/>
      <c r="B242" s="273"/>
      <c r="C242" s="273"/>
      <c r="D242" s="273"/>
      <c r="E242" s="273"/>
      <c r="F242" s="273"/>
    </row>
    <row r="243" spans="1:7" s="4" customFormat="1" ht="75" customHeight="1" thickBot="1">
      <c r="A243" s="9" t="s">
        <v>54</v>
      </c>
      <c r="B243" s="10" t="s">
        <v>55</v>
      </c>
      <c r="C243" s="11" t="s">
        <v>56</v>
      </c>
      <c r="D243" s="11" t="s">
        <v>67</v>
      </c>
      <c r="E243" s="11" t="s">
        <v>57</v>
      </c>
      <c r="F243" s="12" t="s">
        <v>58</v>
      </c>
      <c r="G243" s="13"/>
    </row>
    <row r="244" spans="1:7" s="4" customFormat="1" ht="19.5" customHeight="1">
      <c r="A244" s="50">
        <v>1</v>
      </c>
      <c r="B244" s="51" t="s">
        <v>0</v>
      </c>
      <c r="C244" s="52">
        <v>1</v>
      </c>
      <c r="D244" s="52">
        <v>1</v>
      </c>
      <c r="E244" s="52">
        <v>90000</v>
      </c>
      <c r="F244" s="53">
        <f aca="true" t="shared" si="7" ref="F244:F255">SUM(E244*D244)</f>
        <v>90000</v>
      </c>
      <c r="G244" s="235">
        <f>F244*13</f>
        <v>1170000</v>
      </c>
    </row>
    <row r="245" spans="1:7" s="4" customFormat="1" ht="19.5" customHeight="1">
      <c r="A245" s="17">
        <v>2</v>
      </c>
      <c r="B245" s="18" t="s">
        <v>12</v>
      </c>
      <c r="C245" s="19">
        <v>1</v>
      </c>
      <c r="D245" s="19">
        <v>0.25</v>
      </c>
      <c r="E245" s="19">
        <v>72752</v>
      </c>
      <c r="F245" s="54">
        <f t="shared" si="7"/>
        <v>18188</v>
      </c>
      <c r="G245" s="24">
        <f>F245*12</f>
        <v>218256</v>
      </c>
    </row>
    <row r="246" spans="1:7" s="4" customFormat="1" ht="19.5" customHeight="1">
      <c r="A246" s="17">
        <v>3</v>
      </c>
      <c r="B246" s="18" t="s">
        <v>2</v>
      </c>
      <c r="C246" s="19">
        <v>1</v>
      </c>
      <c r="D246" s="19">
        <v>1.25</v>
      </c>
      <c r="E246" s="19">
        <v>80000</v>
      </c>
      <c r="F246" s="54">
        <f t="shared" si="7"/>
        <v>100000</v>
      </c>
      <c r="G246" s="24">
        <f>F246*13</f>
        <v>1300000</v>
      </c>
    </row>
    <row r="247" spans="1:7" s="4" customFormat="1" ht="19.5" customHeight="1">
      <c r="A247" s="17">
        <v>4</v>
      </c>
      <c r="B247" s="18" t="s">
        <v>3</v>
      </c>
      <c r="C247" s="19">
        <v>1</v>
      </c>
      <c r="D247" s="19">
        <v>1.1</v>
      </c>
      <c r="E247" s="19">
        <v>77904</v>
      </c>
      <c r="F247" s="55">
        <f t="shared" si="7"/>
        <v>85694.40000000001</v>
      </c>
      <c r="G247" s="256">
        <f>F247*13</f>
        <v>1114027.2000000002</v>
      </c>
    </row>
    <row r="248" spans="1:7" s="4" customFormat="1" ht="19.5" customHeight="1">
      <c r="A248" s="17">
        <v>5</v>
      </c>
      <c r="B248" s="18" t="s">
        <v>4</v>
      </c>
      <c r="C248" s="19">
        <v>1</v>
      </c>
      <c r="D248" s="19">
        <v>0.25</v>
      </c>
      <c r="E248" s="19">
        <v>75000</v>
      </c>
      <c r="F248" s="54">
        <f t="shared" si="7"/>
        <v>18750</v>
      </c>
      <c r="G248" s="24">
        <f>F248*12</f>
        <v>225000</v>
      </c>
    </row>
    <row r="249" spans="1:7" s="4" customFormat="1" ht="19.5" customHeight="1">
      <c r="A249" s="17">
        <v>6</v>
      </c>
      <c r="B249" s="20" t="s">
        <v>71</v>
      </c>
      <c r="C249" s="23">
        <v>1</v>
      </c>
      <c r="D249" s="23">
        <v>0.25</v>
      </c>
      <c r="E249" s="23">
        <v>85000</v>
      </c>
      <c r="F249" s="56">
        <f t="shared" si="7"/>
        <v>21250</v>
      </c>
      <c r="G249" s="24">
        <f>F249*12</f>
        <v>255000</v>
      </c>
    </row>
    <row r="250" spans="1:7" s="4" customFormat="1" ht="19.5" customHeight="1">
      <c r="A250" s="17">
        <v>7</v>
      </c>
      <c r="B250" s="18" t="s">
        <v>11</v>
      </c>
      <c r="C250" s="19">
        <v>1</v>
      </c>
      <c r="D250" s="19">
        <v>0.5</v>
      </c>
      <c r="E250" s="19">
        <v>72752</v>
      </c>
      <c r="F250" s="54">
        <f t="shared" si="7"/>
        <v>36376</v>
      </c>
      <c r="G250" s="24">
        <f>F250*12</f>
        <v>436512</v>
      </c>
    </row>
    <row r="251" spans="1:7" s="4" customFormat="1" ht="19.5" customHeight="1">
      <c r="A251" s="17">
        <v>8</v>
      </c>
      <c r="B251" s="18" t="s">
        <v>6</v>
      </c>
      <c r="C251" s="19">
        <v>1</v>
      </c>
      <c r="D251" s="19">
        <v>1</v>
      </c>
      <c r="E251" s="19">
        <v>77904</v>
      </c>
      <c r="F251" s="54">
        <f t="shared" si="7"/>
        <v>77904</v>
      </c>
      <c r="G251" s="24">
        <f>F251*13</f>
        <v>1012752</v>
      </c>
    </row>
    <row r="252" spans="1:7" s="4" customFormat="1" ht="19.5" customHeight="1">
      <c r="A252" s="17">
        <v>9</v>
      </c>
      <c r="B252" s="20" t="s">
        <v>118</v>
      </c>
      <c r="C252" s="23">
        <v>1</v>
      </c>
      <c r="D252" s="23">
        <v>0.5</v>
      </c>
      <c r="E252" s="23">
        <v>77904</v>
      </c>
      <c r="F252" s="56">
        <f t="shared" si="7"/>
        <v>38952</v>
      </c>
      <c r="G252" s="24">
        <f>F252*13</f>
        <v>506376</v>
      </c>
    </row>
    <row r="253" spans="1:7" s="4" customFormat="1" ht="19.5" customHeight="1">
      <c r="A253" s="17">
        <v>10</v>
      </c>
      <c r="B253" s="20" t="s">
        <v>61</v>
      </c>
      <c r="C253" s="23">
        <v>1</v>
      </c>
      <c r="D253" s="23">
        <v>0.25</v>
      </c>
      <c r="E253" s="23">
        <v>77904</v>
      </c>
      <c r="F253" s="56">
        <f t="shared" si="7"/>
        <v>19476</v>
      </c>
      <c r="G253" s="24">
        <f>F253*12</f>
        <v>233712</v>
      </c>
    </row>
    <row r="254" spans="1:7" s="4" customFormat="1" ht="19.5" customHeight="1">
      <c r="A254" s="17">
        <v>11</v>
      </c>
      <c r="B254" s="20" t="s">
        <v>106</v>
      </c>
      <c r="C254" s="23">
        <v>1</v>
      </c>
      <c r="D254" s="23">
        <v>0.5</v>
      </c>
      <c r="E254" s="23">
        <v>77904</v>
      </c>
      <c r="F254" s="56">
        <f t="shared" si="7"/>
        <v>38952</v>
      </c>
      <c r="G254" s="24">
        <f>F254*12</f>
        <v>467424</v>
      </c>
    </row>
    <row r="255" spans="1:7" s="4" customFormat="1" ht="19.5" customHeight="1" thickBot="1">
      <c r="A255" s="65">
        <v>12</v>
      </c>
      <c r="B255" s="58" t="s">
        <v>7</v>
      </c>
      <c r="C255" s="59">
        <v>1</v>
      </c>
      <c r="D255" s="59">
        <v>1</v>
      </c>
      <c r="E255" s="59">
        <v>72752</v>
      </c>
      <c r="F255" s="60">
        <f t="shared" si="7"/>
        <v>72752</v>
      </c>
      <c r="G255" s="240">
        <f>F255*12</f>
        <v>873024</v>
      </c>
    </row>
    <row r="256" spans="1:7" s="4" customFormat="1" ht="19.5" customHeight="1" thickBot="1">
      <c r="A256" s="66"/>
      <c r="B256" s="67" t="s">
        <v>1</v>
      </c>
      <c r="C256" s="68">
        <f>SUM(C244:C255)</f>
        <v>12</v>
      </c>
      <c r="D256" s="68">
        <f>SUM(D244:D255)</f>
        <v>7.85</v>
      </c>
      <c r="E256" s="68">
        <f>SUM(E244:E255)</f>
        <v>937776</v>
      </c>
      <c r="F256" s="69">
        <f>SUM(F244:F255)</f>
        <v>618294.4</v>
      </c>
      <c r="G256" s="70">
        <f>SUM(G244:G255)</f>
        <v>7812083.2</v>
      </c>
    </row>
    <row r="257" spans="1:7" s="4" customFormat="1" ht="19.5" customHeight="1">
      <c r="A257" s="62"/>
      <c r="B257" s="63"/>
      <c r="C257" s="62"/>
      <c r="D257" s="62"/>
      <c r="E257" s="62"/>
      <c r="F257" s="71"/>
      <c r="G257" s="72"/>
    </row>
    <row r="258" spans="1:7" s="4" customFormat="1" ht="19.5" customHeight="1">
      <c r="A258" s="62"/>
      <c r="B258" s="63"/>
      <c r="C258" s="62"/>
      <c r="D258" s="62"/>
      <c r="E258" s="62"/>
      <c r="F258" s="71"/>
      <c r="G258" s="72"/>
    </row>
    <row r="259" spans="1:7" s="4" customFormat="1" ht="19.5" customHeight="1">
      <c r="A259" s="62"/>
      <c r="B259" s="63"/>
      <c r="C259" s="62"/>
      <c r="D259" s="62"/>
      <c r="E259" s="62"/>
      <c r="F259" s="71"/>
      <c r="G259" s="72"/>
    </row>
    <row r="260" spans="1:7" s="4" customFormat="1" ht="19.5" customHeight="1">
      <c r="A260" s="62"/>
      <c r="B260" s="63"/>
      <c r="C260" s="62"/>
      <c r="D260" s="62"/>
      <c r="E260" s="62"/>
      <c r="F260" s="71"/>
      <c r="G260" s="72"/>
    </row>
    <row r="261" spans="1:7" s="4" customFormat="1" ht="19.5" customHeight="1">
      <c r="A261" s="62"/>
      <c r="B261" s="63"/>
      <c r="C261" s="62"/>
      <c r="D261" s="62"/>
      <c r="E261" s="62"/>
      <c r="F261" s="71"/>
      <c r="G261" s="72"/>
    </row>
    <row r="262" spans="1:7" s="4" customFormat="1" ht="19.5" customHeight="1">
      <c r="A262" s="62"/>
      <c r="B262" s="63"/>
      <c r="C262" s="62"/>
      <c r="D262" s="62"/>
      <c r="E262" s="62"/>
      <c r="F262" s="71"/>
      <c r="G262" s="72"/>
    </row>
    <row r="263" spans="1:7" s="4" customFormat="1" ht="19.5" customHeight="1">
      <c r="A263" s="62"/>
      <c r="B263" s="63"/>
      <c r="C263" s="62"/>
      <c r="D263" s="62"/>
      <c r="E263" s="62"/>
      <c r="F263" s="71"/>
      <c r="G263" s="72"/>
    </row>
    <row r="264" spans="1:7" s="4" customFormat="1" ht="19.5" customHeight="1">
      <c r="A264" s="62"/>
      <c r="B264" s="63"/>
      <c r="C264" s="62"/>
      <c r="D264" s="62"/>
      <c r="E264" s="62"/>
      <c r="F264" s="71"/>
      <c r="G264" s="72"/>
    </row>
    <row r="265" spans="1:7" s="4" customFormat="1" ht="19.5" customHeight="1">
      <c r="A265" s="62"/>
      <c r="B265" s="63"/>
      <c r="C265" s="62"/>
      <c r="D265" s="62"/>
      <c r="E265" s="62"/>
      <c r="F265" s="71"/>
      <c r="G265" s="72"/>
    </row>
    <row r="266" spans="1:7" s="4" customFormat="1" ht="19.5" customHeight="1">
      <c r="A266" s="62"/>
      <c r="B266" s="63"/>
      <c r="C266" s="62"/>
      <c r="D266" s="62"/>
      <c r="E266" s="62"/>
      <c r="F266" s="71"/>
      <c r="G266" s="72"/>
    </row>
    <row r="267" spans="1:7" s="4" customFormat="1" ht="19.5" customHeight="1">
      <c r="A267" s="62"/>
      <c r="B267" s="63"/>
      <c r="C267" s="62"/>
      <c r="D267" s="62"/>
      <c r="E267" s="62"/>
      <c r="F267" s="71"/>
      <c r="G267" s="72"/>
    </row>
    <row r="268" spans="1:7" s="4" customFormat="1" ht="19.5" customHeight="1">
      <c r="A268" s="62"/>
      <c r="B268" s="63"/>
      <c r="C268" s="62"/>
      <c r="D268" s="62"/>
      <c r="E268" s="62"/>
      <c r="F268" s="71"/>
      <c r="G268" s="72"/>
    </row>
    <row r="269" spans="1:7" s="4" customFormat="1" ht="19.5" customHeight="1">
      <c r="A269" s="62"/>
      <c r="B269" s="63"/>
      <c r="C269" s="62"/>
      <c r="D269" s="62"/>
      <c r="E269" s="62"/>
      <c r="F269" s="71"/>
      <c r="G269" s="72"/>
    </row>
    <row r="270" spans="1:7" s="4" customFormat="1" ht="19.5" customHeight="1">
      <c r="A270" s="62"/>
      <c r="B270" s="63"/>
      <c r="C270" s="62"/>
      <c r="D270" s="62"/>
      <c r="E270" s="62"/>
      <c r="F270" s="71"/>
      <c r="G270" s="72"/>
    </row>
    <row r="271" spans="1:7" s="4" customFormat="1" ht="19.5" customHeight="1">
      <c r="A271" s="62"/>
      <c r="B271" s="63"/>
      <c r="C271" s="62"/>
      <c r="D271" s="62"/>
      <c r="E271" s="62"/>
      <c r="F271" s="71"/>
      <c r="G271" s="72"/>
    </row>
    <row r="272" spans="1:7" s="4" customFormat="1" ht="19.5" customHeight="1">
      <c r="A272" s="62"/>
      <c r="B272" s="63"/>
      <c r="C272" s="62"/>
      <c r="D272" s="62"/>
      <c r="E272" s="62"/>
      <c r="F272" s="71"/>
      <c r="G272" s="72"/>
    </row>
    <row r="273" spans="1:7" s="4" customFormat="1" ht="19.5" customHeight="1">
      <c r="A273" s="62"/>
      <c r="B273" s="63"/>
      <c r="C273" s="62"/>
      <c r="D273" s="62"/>
      <c r="E273" s="62"/>
      <c r="F273" s="71"/>
      <c r="G273" s="72"/>
    </row>
    <row r="274" spans="1:7" s="4" customFormat="1" ht="19.5" customHeight="1">
      <c r="A274" s="62"/>
      <c r="B274" s="63"/>
      <c r="C274" s="62"/>
      <c r="D274" s="62"/>
      <c r="E274" s="62"/>
      <c r="F274" s="71"/>
      <c r="G274" s="72"/>
    </row>
    <row r="275" spans="1:7" s="4" customFormat="1" ht="19.5" customHeight="1">
      <c r="A275" s="62"/>
      <c r="B275" s="63"/>
      <c r="C275" s="62"/>
      <c r="D275" s="62"/>
      <c r="E275" s="62"/>
      <c r="F275" s="71"/>
      <c r="G275" s="72"/>
    </row>
    <row r="276" spans="1:7" s="4" customFormat="1" ht="19.5" customHeight="1">
      <c r="A276" s="62"/>
      <c r="B276" s="63"/>
      <c r="C276" s="62"/>
      <c r="D276" s="62"/>
      <c r="E276" s="62"/>
      <c r="F276" s="71"/>
      <c r="G276" s="72"/>
    </row>
    <row r="277" spans="1:7" s="4" customFormat="1" ht="19.5" customHeight="1">
      <c r="A277" s="62"/>
      <c r="B277" s="63"/>
      <c r="C277" s="62"/>
      <c r="D277" s="62"/>
      <c r="E277" s="62"/>
      <c r="F277" s="71"/>
      <c r="G277" s="72"/>
    </row>
    <row r="278" spans="1:7" s="4" customFormat="1" ht="19.5" customHeight="1">
      <c r="A278" s="62"/>
      <c r="B278" s="63"/>
      <c r="C278" s="62"/>
      <c r="D278" s="62"/>
      <c r="E278" s="62"/>
      <c r="F278" s="71"/>
      <c r="G278" s="72"/>
    </row>
    <row r="279" spans="1:7" s="4" customFormat="1" ht="19.5" customHeight="1">
      <c r="A279" s="62"/>
      <c r="B279" s="63"/>
      <c r="C279" s="62"/>
      <c r="D279" s="62"/>
      <c r="E279" s="62"/>
      <c r="F279" s="71"/>
      <c r="G279" s="72"/>
    </row>
    <row r="280" spans="1:6" ht="15.75">
      <c r="A280" s="35"/>
      <c r="B280" s="36"/>
      <c r="C280" s="35"/>
      <c r="D280" s="35"/>
      <c r="E280" s="35"/>
      <c r="F280" s="35"/>
    </row>
    <row r="281" spans="1:7" ht="17.25">
      <c r="A281" s="73"/>
      <c r="B281" s="74"/>
      <c r="C281" s="73"/>
      <c r="D281" s="73"/>
      <c r="E281" s="73" t="s">
        <v>79</v>
      </c>
      <c r="F281" s="73"/>
      <c r="G281" s="75"/>
    </row>
    <row r="282" spans="1:7" ht="18.75">
      <c r="A282" s="76"/>
      <c r="B282" s="75"/>
      <c r="C282" s="75"/>
      <c r="D282" s="77"/>
      <c r="E282" s="77"/>
      <c r="F282" s="77"/>
      <c r="G282" s="77"/>
    </row>
    <row r="283" spans="1:7" s="4" customFormat="1" ht="43.5" customHeight="1">
      <c r="A283" s="276" t="s">
        <v>140</v>
      </c>
      <c r="B283" s="276"/>
      <c r="C283" s="276"/>
      <c r="D283" s="276"/>
      <c r="E283" s="276"/>
      <c r="F283" s="276"/>
      <c r="G283" s="276"/>
    </row>
    <row r="284" spans="1:7" s="4" customFormat="1" ht="15" customHeight="1">
      <c r="A284" s="78"/>
      <c r="B284" s="78"/>
      <c r="C284" s="78"/>
      <c r="D284" s="78"/>
      <c r="E284" s="78"/>
      <c r="F284" s="78"/>
      <c r="G284" s="75"/>
    </row>
    <row r="285" spans="1:7" s="4" customFormat="1" ht="28.5" customHeight="1">
      <c r="A285" s="272" t="s">
        <v>53</v>
      </c>
      <c r="B285" s="272"/>
      <c r="C285" s="272"/>
      <c r="D285" s="272"/>
      <c r="E285" s="272"/>
      <c r="F285" s="272"/>
      <c r="G285" s="272"/>
    </row>
    <row r="286" spans="1:7" s="4" customFormat="1" ht="12" customHeight="1" thickBot="1">
      <c r="A286" s="277"/>
      <c r="B286" s="277"/>
      <c r="C286" s="277"/>
      <c r="D286" s="277"/>
      <c r="E286" s="277"/>
      <c r="F286" s="277"/>
      <c r="G286" s="75"/>
    </row>
    <row r="287" spans="1:7" s="4" customFormat="1" ht="75" customHeight="1" thickBot="1">
      <c r="A287" s="9" t="s">
        <v>54</v>
      </c>
      <c r="B287" s="10" t="s">
        <v>55</v>
      </c>
      <c r="C287" s="11" t="s">
        <v>56</v>
      </c>
      <c r="D287" s="11" t="s">
        <v>67</v>
      </c>
      <c r="E287" s="11" t="s">
        <v>57</v>
      </c>
      <c r="F287" s="12" t="s">
        <v>58</v>
      </c>
      <c r="G287" s="13"/>
    </row>
    <row r="288" spans="1:7" s="4" customFormat="1" ht="19.5" customHeight="1">
      <c r="A288" s="79">
        <v>1</v>
      </c>
      <c r="B288" s="80" t="s">
        <v>59</v>
      </c>
      <c r="C288" s="81">
        <v>1</v>
      </c>
      <c r="D288" s="81">
        <v>1</v>
      </c>
      <c r="E288" s="81">
        <v>115000</v>
      </c>
      <c r="F288" s="81">
        <f>SUM(E288*D288)</f>
        <v>115000</v>
      </c>
      <c r="G288" s="82">
        <f>F288*13</f>
        <v>1495000</v>
      </c>
    </row>
    <row r="289" spans="1:7" s="4" customFormat="1" ht="19.5" customHeight="1">
      <c r="A289" s="83">
        <v>2</v>
      </c>
      <c r="B289" s="40" t="s">
        <v>71</v>
      </c>
      <c r="C289" s="84">
        <v>1</v>
      </c>
      <c r="D289" s="84">
        <v>1</v>
      </c>
      <c r="E289" s="84">
        <v>85000</v>
      </c>
      <c r="F289" s="85">
        <v>85000</v>
      </c>
      <c r="G289" s="82">
        <f>F289*12</f>
        <v>1020000</v>
      </c>
    </row>
    <row r="290" spans="1:7" s="4" customFormat="1" ht="19.5" customHeight="1">
      <c r="A290" s="83">
        <v>3</v>
      </c>
      <c r="B290" s="40" t="s">
        <v>60</v>
      </c>
      <c r="C290" s="84">
        <v>1</v>
      </c>
      <c r="D290" s="84">
        <v>0.75</v>
      </c>
      <c r="E290" s="84">
        <v>72752</v>
      </c>
      <c r="F290" s="84">
        <f>SUM(E290*D290)</f>
        <v>54564</v>
      </c>
      <c r="G290" s="82">
        <f>F290*12</f>
        <v>654768</v>
      </c>
    </row>
    <row r="291" spans="1:7" s="4" customFormat="1" ht="19.5" customHeight="1">
      <c r="A291" s="83">
        <v>4</v>
      </c>
      <c r="B291" s="40" t="s">
        <v>72</v>
      </c>
      <c r="C291" s="84">
        <v>10</v>
      </c>
      <c r="D291" s="84">
        <v>6.25</v>
      </c>
      <c r="E291" s="84">
        <v>80000</v>
      </c>
      <c r="F291" s="85">
        <f>SUM(E291*D291)</f>
        <v>500000</v>
      </c>
      <c r="G291" s="82">
        <f>F291*13</f>
        <v>6500000</v>
      </c>
    </row>
    <row r="292" spans="1:7" s="4" customFormat="1" ht="19.5" customHeight="1">
      <c r="A292" s="83">
        <v>5</v>
      </c>
      <c r="B292" s="40" t="s">
        <v>35</v>
      </c>
      <c r="C292" s="84">
        <v>4</v>
      </c>
      <c r="D292" s="84">
        <v>4.4</v>
      </c>
      <c r="E292" s="86">
        <v>72752</v>
      </c>
      <c r="F292" s="87">
        <f>SUM(E292*D292)</f>
        <v>320108.80000000005</v>
      </c>
      <c r="G292" s="88">
        <f>F292*13</f>
        <v>4161414.4000000004</v>
      </c>
    </row>
    <row r="293" spans="1:7" s="4" customFormat="1" ht="19.5" customHeight="1">
      <c r="A293" s="83">
        <v>6</v>
      </c>
      <c r="B293" s="40" t="s">
        <v>78</v>
      </c>
      <c r="C293" s="84">
        <v>1</v>
      </c>
      <c r="D293" s="84">
        <v>1.1</v>
      </c>
      <c r="E293" s="89">
        <v>72752</v>
      </c>
      <c r="F293" s="90">
        <f>SUM(E293*D293)</f>
        <v>80027.20000000001</v>
      </c>
      <c r="G293" s="88">
        <f>F293*13</f>
        <v>1040353.6000000001</v>
      </c>
    </row>
    <row r="294" spans="1:7" s="4" customFormat="1" ht="19.5" customHeight="1">
      <c r="A294" s="83">
        <v>7</v>
      </c>
      <c r="B294" s="40" t="s">
        <v>73</v>
      </c>
      <c r="C294" s="84">
        <v>1</v>
      </c>
      <c r="D294" s="84">
        <v>1</v>
      </c>
      <c r="E294" s="84">
        <v>75000</v>
      </c>
      <c r="F294" s="85">
        <f>SUM(E294*D294)</f>
        <v>75000</v>
      </c>
      <c r="G294" s="82">
        <f>F294*12</f>
        <v>900000</v>
      </c>
    </row>
    <row r="295" spans="1:7" s="4" customFormat="1" ht="19.5" customHeight="1">
      <c r="A295" s="83">
        <v>8</v>
      </c>
      <c r="B295" s="40" t="s">
        <v>74</v>
      </c>
      <c r="C295" s="84">
        <v>1</v>
      </c>
      <c r="D295" s="84">
        <v>1</v>
      </c>
      <c r="E295" s="85">
        <v>77904</v>
      </c>
      <c r="F295" s="85">
        <v>77904</v>
      </c>
      <c r="G295" s="82">
        <f>F295*12</f>
        <v>934848</v>
      </c>
    </row>
    <row r="296" spans="1:7" s="4" customFormat="1" ht="19.5" customHeight="1">
      <c r="A296" s="83">
        <v>9</v>
      </c>
      <c r="B296" s="40" t="s">
        <v>64</v>
      </c>
      <c r="C296" s="84">
        <v>1</v>
      </c>
      <c r="D296" s="84">
        <v>0.25</v>
      </c>
      <c r="E296" s="85">
        <v>77904</v>
      </c>
      <c r="F296" s="85">
        <f>SUM(E296*D296)</f>
        <v>19476</v>
      </c>
      <c r="G296" s="82">
        <f>F296*12</f>
        <v>233712</v>
      </c>
    </row>
    <row r="297" spans="1:7" s="4" customFormat="1" ht="19.5" customHeight="1">
      <c r="A297" s="83">
        <v>10</v>
      </c>
      <c r="B297" s="40" t="s">
        <v>61</v>
      </c>
      <c r="C297" s="84">
        <v>1</v>
      </c>
      <c r="D297" s="84">
        <v>0.5</v>
      </c>
      <c r="E297" s="89">
        <v>72752</v>
      </c>
      <c r="F297" s="85">
        <f>SUM(E297*D297)</f>
        <v>36376</v>
      </c>
      <c r="G297" s="82">
        <f>F297*12</f>
        <v>436512</v>
      </c>
    </row>
    <row r="298" spans="1:7" s="4" customFormat="1" ht="19.5" customHeight="1">
      <c r="A298" s="83">
        <v>11</v>
      </c>
      <c r="B298" s="40" t="s">
        <v>104</v>
      </c>
      <c r="C298" s="84">
        <v>1</v>
      </c>
      <c r="D298" s="84">
        <v>0.5</v>
      </c>
      <c r="E298" s="89">
        <v>72752</v>
      </c>
      <c r="F298" s="85">
        <f>SUM(E298*D298)</f>
        <v>36376</v>
      </c>
      <c r="G298" s="82">
        <f>F298*12</f>
        <v>436512</v>
      </c>
    </row>
    <row r="299" spans="1:7" s="4" customFormat="1" ht="19.5" customHeight="1">
      <c r="A299" s="83">
        <v>12</v>
      </c>
      <c r="B299" s="40" t="s">
        <v>76</v>
      </c>
      <c r="C299" s="84">
        <v>1</v>
      </c>
      <c r="D299" s="84">
        <v>1</v>
      </c>
      <c r="E299" s="89">
        <v>72752</v>
      </c>
      <c r="F299" s="85">
        <v>72752</v>
      </c>
      <c r="G299" s="82">
        <f>F299*13</f>
        <v>945776</v>
      </c>
    </row>
    <row r="300" spans="1:7" s="4" customFormat="1" ht="19.5" customHeight="1">
      <c r="A300" s="83">
        <v>13</v>
      </c>
      <c r="B300" s="40" t="s">
        <v>77</v>
      </c>
      <c r="C300" s="84">
        <v>1</v>
      </c>
      <c r="D300" s="84">
        <v>1</v>
      </c>
      <c r="E300" s="89">
        <v>77904</v>
      </c>
      <c r="F300" s="85">
        <v>77904</v>
      </c>
      <c r="G300" s="82">
        <f>F300*13</f>
        <v>1012752</v>
      </c>
    </row>
    <row r="301" spans="1:7" s="4" customFormat="1" ht="19.5" customHeight="1">
      <c r="A301" s="83">
        <v>14</v>
      </c>
      <c r="B301" s="91" t="s">
        <v>31</v>
      </c>
      <c r="C301" s="92">
        <v>1</v>
      </c>
      <c r="D301" s="92">
        <v>0.5</v>
      </c>
      <c r="E301" s="89">
        <v>72752</v>
      </c>
      <c r="F301" s="92">
        <f>SUM(E301*D301)</f>
        <v>36376</v>
      </c>
      <c r="G301" s="93">
        <f aca="true" t="shared" si="8" ref="G301:G308">F301*12</f>
        <v>436512</v>
      </c>
    </row>
    <row r="302" spans="1:7" s="4" customFormat="1" ht="19.5" customHeight="1">
      <c r="A302" s="83">
        <v>15</v>
      </c>
      <c r="B302" s="40" t="s">
        <v>105</v>
      </c>
      <c r="C302" s="84">
        <v>1</v>
      </c>
      <c r="D302" s="84">
        <v>0.25</v>
      </c>
      <c r="E302" s="89">
        <v>77904</v>
      </c>
      <c r="F302" s="85">
        <f>SUM(E302*D302)</f>
        <v>19476</v>
      </c>
      <c r="G302" s="82">
        <f t="shared" si="8"/>
        <v>233712</v>
      </c>
    </row>
    <row r="303" spans="1:7" s="4" customFormat="1" ht="19.5" customHeight="1">
      <c r="A303" s="83">
        <v>16</v>
      </c>
      <c r="B303" s="40" t="s">
        <v>92</v>
      </c>
      <c r="C303" s="84">
        <v>1</v>
      </c>
      <c r="D303" s="84">
        <v>0.25</v>
      </c>
      <c r="E303" s="89">
        <v>77904</v>
      </c>
      <c r="F303" s="85">
        <f>SUM(E303*D303)</f>
        <v>19476</v>
      </c>
      <c r="G303" s="82">
        <f t="shared" si="8"/>
        <v>233712</v>
      </c>
    </row>
    <row r="304" spans="1:7" s="4" customFormat="1" ht="19.5" customHeight="1">
      <c r="A304" s="83">
        <v>17</v>
      </c>
      <c r="B304" s="40" t="s">
        <v>106</v>
      </c>
      <c r="C304" s="84">
        <v>1</v>
      </c>
      <c r="D304" s="84">
        <v>0.5</v>
      </c>
      <c r="E304" s="89">
        <v>77904</v>
      </c>
      <c r="F304" s="85">
        <f>SUM(E304*D304)</f>
        <v>38952</v>
      </c>
      <c r="G304" s="82">
        <f t="shared" si="8"/>
        <v>467424</v>
      </c>
    </row>
    <row r="305" spans="1:7" s="4" customFormat="1" ht="19.5" customHeight="1">
      <c r="A305" s="83">
        <v>18</v>
      </c>
      <c r="B305" s="94" t="s">
        <v>107</v>
      </c>
      <c r="C305" s="85">
        <v>1</v>
      </c>
      <c r="D305" s="85">
        <v>1</v>
      </c>
      <c r="E305" s="89">
        <v>77904</v>
      </c>
      <c r="F305" s="85">
        <v>77904</v>
      </c>
      <c r="G305" s="82">
        <f t="shared" si="8"/>
        <v>934848</v>
      </c>
    </row>
    <row r="306" spans="1:9" s="4" customFormat="1" ht="19.5" customHeight="1">
      <c r="A306" s="83">
        <v>19</v>
      </c>
      <c r="B306" s="95" t="s">
        <v>63</v>
      </c>
      <c r="C306" s="96">
        <v>1</v>
      </c>
      <c r="D306" s="96">
        <v>1</v>
      </c>
      <c r="E306" s="89">
        <v>72752</v>
      </c>
      <c r="F306" s="92">
        <v>72752</v>
      </c>
      <c r="G306" s="93">
        <f t="shared" si="8"/>
        <v>873024</v>
      </c>
      <c r="I306" s="97"/>
    </row>
    <row r="307" spans="1:7" s="4" customFormat="1" ht="19.5" customHeight="1">
      <c r="A307" s="83">
        <v>20</v>
      </c>
      <c r="B307" s="98" t="s">
        <v>48</v>
      </c>
      <c r="C307" s="89">
        <v>1</v>
      </c>
      <c r="D307" s="89">
        <v>0.5</v>
      </c>
      <c r="E307" s="89">
        <v>77904</v>
      </c>
      <c r="F307" s="85">
        <f>SUM(E307*D307)</f>
        <v>38952</v>
      </c>
      <c r="G307" s="82">
        <f t="shared" si="8"/>
        <v>467424</v>
      </c>
    </row>
    <row r="308" spans="1:7" s="4" customFormat="1" ht="19.5" customHeight="1" thickBot="1">
      <c r="A308" s="83">
        <v>21</v>
      </c>
      <c r="B308" s="98" t="s">
        <v>75</v>
      </c>
      <c r="C308" s="89">
        <v>1</v>
      </c>
      <c r="D308" s="89">
        <v>0.5</v>
      </c>
      <c r="E308" s="89">
        <v>77904</v>
      </c>
      <c r="F308" s="85">
        <f>SUM(E308*D308)</f>
        <v>38952</v>
      </c>
      <c r="G308" s="82">
        <f t="shared" si="8"/>
        <v>467424</v>
      </c>
    </row>
    <row r="309" spans="1:7" s="4" customFormat="1" ht="19.5" customHeight="1" thickBot="1">
      <c r="A309" s="99"/>
      <c r="B309" s="100" t="s">
        <v>66</v>
      </c>
      <c r="C309" s="101">
        <f>SUM(C288:C308)</f>
        <v>33</v>
      </c>
      <c r="D309" s="101">
        <f>SUM(D288:D308)</f>
        <v>24.25</v>
      </c>
      <c r="E309" s="101">
        <f>SUM(E288:E308)</f>
        <v>1638152</v>
      </c>
      <c r="F309" s="101">
        <f>SUM(F288:F308)</f>
        <v>1893328</v>
      </c>
      <c r="G309" s="102">
        <f>SUM(G288:G308)</f>
        <v>23885728</v>
      </c>
    </row>
    <row r="310" spans="1:7" ht="15.75">
      <c r="A310" s="35"/>
      <c r="B310" s="36"/>
      <c r="C310" s="35"/>
      <c r="D310" s="35"/>
      <c r="E310" s="35"/>
      <c r="F310" s="35"/>
      <c r="G310" s="36"/>
    </row>
    <row r="311" spans="1:7" ht="15.75">
      <c r="A311" s="35"/>
      <c r="B311" s="36"/>
      <c r="C311" s="35"/>
      <c r="D311" s="35"/>
      <c r="E311" s="35"/>
      <c r="F311" s="35"/>
      <c r="G311" s="36"/>
    </row>
    <row r="312" spans="1:7" ht="15.75">
      <c r="A312" s="35"/>
      <c r="B312" s="36"/>
      <c r="C312" s="35"/>
      <c r="D312" s="35"/>
      <c r="E312" s="35"/>
      <c r="F312" s="35"/>
      <c r="G312" s="36"/>
    </row>
    <row r="313" spans="1:7" ht="15.75">
      <c r="A313" s="35"/>
      <c r="B313" s="36"/>
      <c r="C313" s="35"/>
      <c r="D313" s="35"/>
      <c r="E313" s="35"/>
      <c r="F313" s="35"/>
      <c r="G313" s="36"/>
    </row>
    <row r="314" spans="1:7" ht="15.75">
      <c r="A314" s="35"/>
      <c r="B314" s="36"/>
      <c r="C314" s="35"/>
      <c r="D314" s="35"/>
      <c r="E314" s="35"/>
      <c r="F314" s="35"/>
      <c r="G314" s="36"/>
    </row>
    <row r="315" spans="1:7" ht="15.75">
      <c r="A315" s="35"/>
      <c r="B315" s="36"/>
      <c r="C315" s="35"/>
      <c r="D315" s="35"/>
      <c r="E315" s="35"/>
      <c r="F315" s="35"/>
      <c r="G315" s="36"/>
    </row>
    <row r="316" spans="1:7" ht="15.75">
      <c r="A316" s="35"/>
      <c r="B316" s="36"/>
      <c r="C316" s="35"/>
      <c r="D316" s="35"/>
      <c r="E316" s="35"/>
      <c r="F316" s="35"/>
      <c r="G316" s="36"/>
    </row>
    <row r="317" spans="1:7" ht="15.75">
      <c r="A317" s="35"/>
      <c r="B317" s="36"/>
      <c r="C317" s="35"/>
      <c r="D317" s="35"/>
      <c r="E317" s="35"/>
      <c r="F317" s="35"/>
      <c r="G317" s="36"/>
    </row>
    <row r="318" spans="1:7" ht="15.75">
      <c r="A318" s="35"/>
      <c r="B318" s="36"/>
      <c r="C318" s="35"/>
      <c r="D318" s="35"/>
      <c r="E318" s="35"/>
      <c r="F318" s="35"/>
      <c r="G318" s="36"/>
    </row>
    <row r="319" spans="1:7" ht="15.75">
      <c r="A319" s="35"/>
      <c r="B319" s="36"/>
      <c r="C319" s="35"/>
      <c r="D319" s="35"/>
      <c r="E319" s="35"/>
      <c r="F319" s="35"/>
      <c r="G319" s="36"/>
    </row>
    <row r="320" spans="1:7" ht="15.75">
      <c r="A320" s="35"/>
      <c r="B320" s="36"/>
      <c r="C320" s="35"/>
      <c r="D320" s="35"/>
      <c r="E320" s="35"/>
      <c r="F320" s="35"/>
      <c r="G320" s="36"/>
    </row>
    <row r="321" spans="1:7" ht="15.75">
      <c r="A321" s="35"/>
      <c r="B321" s="36"/>
      <c r="C321" s="35"/>
      <c r="D321" s="35"/>
      <c r="E321" s="35"/>
      <c r="F321" s="35"/>
      <c r="G321" s="36"/>
    </row>
    <row r="322" spans="1:7" ht="15.75">
      <c r="A322" s="35"/>
      <c r="B322" s="36"/>
      <c r="C322" s="35"/>
      <c r="D322" s="35"/>
      <c r="E322" s="35"/>
      <c r="F322" s="35"/>
      <c r="G322" s="36"/>
    </row>
    <row r="323" spans="1:7" ht="15.75">
      <c r="A323" s="35"/>
      <c r="B323" s="36"/>
      <c r="C323" s="35"/>
      <c r="D323" s="35"/>
      <c r="E323" s="35"/>
      <c r="F323" s="35"/>
      <c r="G323" s="36"/>
    </row>
    <row r="324" spans="1:7" ht="15.75">
      <c r="A324" s="35"/>
      <c r="B324" s="36"/>
      <c r="C324" s="35"/>
      <c r="D324" s="35"/>
      <c r="E324" s="35"/>
      <c r="F324" s="35"/>
      <c r="G324" s="36"/>
    </row>
    <row r="325" spans="1:7" ht="15.75">
      <c r="A325" s="35"/>
      <c r="B325" s="36"/>
      <c r="C325" s="35"/>
      <c r="D325" s="35"/>
      <c r="E325" s="35"/>
      <c r="F325" s="35"/>
      <c r="G325" s="36"/>
    </row>
    <row r="326" spans="1:7" ht="15.75">
      <c r="A326" s="35"/>
      <c r="B326" s="36"/>
      <c r="C326" s="35"/>
      <c r="D326" s="35"/>
      <c r="E326" s="35"/>
      <c r="F326" s="35"/>
      <c r="G326" s="36"/>
    </row>
    <row r="327" spans="1:7" ht="15.75">
      <c r="A327" s="35"/>
      <c r="B327" s="36"/>
      <c r="C327" s="35"/>
      <c r="D327" s="35"/>
      <c r="E327" s="35"/>
      <c r="F327" s="35"/>
      <c r="G327" s="36"/>
    </row>
    <row r="328" spans="1:7" ht="15.75">
      <c r="A328" s="35"/>
      <c r="B328" s="36"/>
      <c r="C328" s="35"/>
      <c r="D328" s="35"/>
      <c r="E328" s="35"/>
      <c r="F328" s="35"/>
      <c r="G328" s="36"/>
    </row>
    <row r="329" spans="1:7" ht="15.75">
      <c r="A329" s="35"/>
      <c r="B329" s="36"/>
      <c r="C329" s="35"/>
      <c r="D329" s="35"/>
      <c r="E329" s="35"/>
      <c r="F329" s="35"/>
      <c r="G329" s="36"/>
    </row>
    <row r="330" spans="1:7" ht="16.5">
      <c r="A330" s="35"/>
      <c r="B330" s="5"/>
      <c r="C330" s="5"/>
      <c r="D330" s="5"/>
      <c r="E330" s="6" t="s">
        <v>44</v>
      </c>
      <c r="F330" s="5"/>
      <c r="G330" s="5"/>
    </row>
    <row r="331" spans="1:7" ht="16.5" customHeight="1" hidden="1">
      <c r="A331" s="35"/>
      <c r="B331" s="5"/>
      <c r="C331" s="5"/>
      <c r="D331" s="5"/>
      <c r="E331" s="5"/>
      <c r="F331" s="5"/>
      <c r="G331" s="5"/>
    </row>
    <row r="332" spans="1:7" ht="23.25" customHeight="1" hidden="1">
      <c r="A332" s="35"/>
      <c r="B332" s="5"/>
      <c r="C332" s="5"/>
      <c r="D332" s="5"/>
      <c r="E332" s="5"/>
      <c r="F332" s="5"/>
      <c r="G332" s="5"/>
    </row>
    <row r="333" spans="1:7" ht="16.5" customHeight="1" hidden="1">
      <c r="A333" s="35"/>
      <c r="B333" s="5"/>
      <c r="C333" s="5"/>
      <c r="D333" s="5"/>
      <c r="E333" s="5"/>
      <c r="F333" s="5"/>
      <c r="G333" s="5"/>
    </row>
    <row r="334" ht="15.75" customHeight="1" hidden="1"/>
    <row r="335" ht="15.75" customHeight="1" hidden="1"/>
    <row r="336" spans="4:6" ht="15.75" customHeight="1" hidden="1">
      <c r="D336" s="38"/>
      <c r="F336" s="38"/>
    </row>
    <row r="337" ht="15.75" customHeight="1" hidden="1"/>
    <row r="338" ht="15.75" customHeight="1" hidden="1"/>
    <row r="339" ht="15.75" customHeight="1" hidden="1"/>
    <row r="340" ht="15.75" customHeight="1" hidden="1"/>
    <row r="341" spans="4:7" ht="16.5" customHeight="1" hidden="1">
      <c r="D341" s="5"/>
      <c r="E341" s="5"/>
      <c r="F341" s="5"/>
      <c r="G341" s="5"/>
    </row>
    <row r="342" spans="4:7" ht="16.5" customHeight="1">
      <c r="D342" s="5"/>
      <c r="E342" s="5"/>
      <c r="F342" s="5"/>
      <c r="G342" s="5"/>
    </row>
    <row r="343" spans="1:7" ht="39" customHeight="1">
      <c r="A343" s="284" t="s">
        <v>124</v>
      </c>
      <c r="B343" s="284"/>
      <c r="C343" s="284"/>
      <c r="D343" s="284"/>
      <c r="E343" s="284"/>
      <c r="F343" s="284"/>
      <c r="G343" s="284"/>
    </row>
    <row r="344" spans="1:6" ht="16.5" customHeight="1">
      <c r="A344" s="8"/>
      <c r="B344" s="8"/>
      <c r="C344" s="8"/>
      <c r="D344" s="8"/>
      <c r="E344" s="8"/>
      <c r="F344" s="8"/>
    </row>
    <row r="345" spans="1:7" ht="25.5" customHeight="1">
      <c r="A345" s="272" t="s">
        <v>53</v>
      </c>
      <c r="B345" s="272"/>
      <c r="C345" s="272"/>
      <c r="D345" s="272"/>
      <c r="E345" s="272"/>
      <c r="F345" s="272"/>
      <c r="G345" s="272"/>
    </row>
    <row r="346" spans="1:6" ht="16.5" customHeight="1" thickBot="1">
      <c r="A346" s="273"/>
      <c r="B346" s="273"/>
      <c r="C346" s="273"/>
      <c r="D346" s="273"/>
      <c r="E346" s="273"/>
      <c r="F346" s="273"/>
    </row>
    <row r="347" spans="1:7" ht="75" customHeight="1" thickBot="1">
      <c r="A347" s="9" t="s">
        <v>54</v>
      </c>
      <c r="B347" s="10" t="s">
        <v>55</v>
      </c>
      <c r="C347" s="11" t="s">
        <v>56</v>
      </c>
      <c r="D347" s="11" t="s">
        <v>67</v>
      </c>
      <c r="E347" s="11" t="s">
        <v>57</v>
      </c>
      <c r="F347" s="12" t="s">
        <v>58</v>
      </c>
      <c r="G347" s="13"/>
    </row>
    <row r="348" spans="1:7" ht="19.5" customHeight="1">
      <c r="A348" s="79">
        <v>1</v>
      </c>
      <c r="B348" s="40" t="s">
        <v>59</v>
      </c>
      <c r="C348" s="84">
        <v>1</v>
      </c>
      <c r="D348" s="84">
        <v>1</v>
      </c>
      <c r="E348" s="84">
        <v>115000</v>
      </c>
      <c r="F348" s="84">
        <f>SUM(E348*D348)</f>
        <v>115000</v>
      </c>
      <c r="G348" s="103">
        <f>SUM(F348*13)</f>
        <v>1495000</v>
      </c>
    </row>
    <row r="349" spans="1:7" ht="19.5" customHeight="1">
      <c r="A349" s="83">
        <v>2</v>
      </c>
      <c r="B349" s="40" t="s">
        <v>122</v>
      </c>
      <c r="C349" s="84">
        <v>1</v>
      </c>
      <c r="D349" s="84">
        <v>0.5</v>
      </c>
      <c r="E349" s="84">
        <v>85000</v>
      </c>
      <c r="F349" s="84">
        <f aca="true" t="shared" si="9" ref="F349:F364">SUM(E349*D349)</f>
        <v>42500</v>
      </c>
      <c r="G349" s="103">
        <f>SUM(F349*12)</f>
        <v>510000</v>
      </c>
    </row>
    <row r="350" spans="1:7" ht="19.5" customHeight="1">
      <c r="A350" s="83">
        <v>3</v>
      </c>
      <c r="B350" s="40" t="s">
        <v>60</v>
      </c>
      <c r="C350" s="84">
        <v>1</v>
      </c>
      <c r="D350" s="84">
        <v>0.5</v>
      </c>
      <c r="E350" s="84">
        <v>80000</v>
      </c>
      <c r="F350" s="84">
        <f t="shared" si="9"/>
        <v>40000</v>
      </c>
      <c r="G350" s="103">
        <f>SUM(F350*12)</f>
        <v>480000</v>
      </c>
    </row>
    <row r="351" spans="1:7" ht="19.5" customHeight="1">
      <c r="A351" s="83">
        <v>4</v>
      </c>
      <c r="B351" s="40" t="s">
        <v>72</v>
      </c>
      <c r="C351" s="84">
        <v>6</v>
      </c>
      <c r="D351" s="84">
        <v>3.75</v>
      </c>
      <c r="E351" s="84">
        <v>80000</v>
      </c>
      <c r="F351" s="84">
        <f t="shared" si="9"/>
        <v>300000</v>
      </c>
      <c r="G351" s="103">
        <f>SUM(F351*13)</f>
        <v>3900000</v>
      </c>
    </row>
    <row r="352" spans="1:7" ht="19.5" customHeight="1">
      <c r="A352" s="83">
        <v>5</v>
      </c>
      <c r="B352" s="40" t="s">
        <v>35</v>
      </c>
      <c r="C352" s="84">
        <v>3</v>
      </c>
      <c r="D352" s="84">
        <v>3.3</v>
      </c>
      <c r="E352" s="84">
        <v>77904</v>
      </c>
      <c r="F352" s="87">
        <f t="shared" si="9"/>
        <v>257083.19999999998</v>
      </c>
      <c r="G352" s="103">
        <f>SUM(F352*13)</f>
        <v>3342081.5999999996</v>
      </c>
    </row>
    <row r="353" spans="1:7" ht="19.5" customHeight="1">
      <c r="A353" s="83">
        <v>6</v>
      </c>
      <c r="B353" s="40" t="s">
        <v>123</v>
      </c>
      <c r="C353" s="84">
        <v>1</v>
      </c>
      <c r="D353" s="84">
        <v>0.75</v>
      </c>
      <c r="E353" s="84">
        <v>77904</v>
      </c>
      <c r="F353" s="84">
        <f t="shared" si="9"/>
        <v>58428</v>
      </c>
      <c r="G353" s="103">
        <f>SUM(F353*12)</f>
        <v>701136</v>
      </c>
    </row>
    <row r="354" spans="1:7" ht="19.5" customHeight="1">
      <c r="A354" s="83">
        <v>7</v>
      </c>
      <c r="B354" s="40" t="s">
        <v>74</v>
      </c>
      <c r="C354" s="84">
        <v>1</v>
      </c>
      <c r="D354" s="84">
        <v>0.75</v>
      </c>
      <c r="E354" s="84">
        <v>77904</v>
      </c>
      <c r="F354" s="84">
        <f t="shared" si="9"/>
        <v>58428</v>
      </c>
      <c r="G354" s="103">
        <f>SUM(F354*12)</f>
        <v>701136</v>
      </c>
    </row>
    <row r="355" spans="1:7" ht="19.5" customHeight="1">
      <c r="A355" s="83">
        <v>8</v>
      </c>
      <c r="B355" s="94" t="s">
        <v>61</v>
      </c>
      <c r="C355" s="85">
        <v>1</v>
      </c>
      <c r="D355" s="85">
        <v>0.5</v>
      </c>
      <c r="E355" s="85">
        <v>72752</v>
      </c>
      <c r="F355" s="84">
        <f t="shared" si="9"/>
        <v>36376</v>
      </c>
      <c r="G355" s="103">
        <f>SUM(F355*12)</f>
        <v>436512</v>
      </c>
    </row>
    <row r="356" spans="1:7" ht="19.5" customHeight="1">
      <c r="A356" s="83">
        <v>9</v>
      </c>
      <c r="B356" s="94" t="s">
        <v>104</v>
      </c>
      <c r="C356" s="85">
        <v>1</v>
      </c>
      <c r="D356" s="85">
        <v>0.5</v>
      </c>
      <c r="E356" s="85">
        <v>72752</v>
      </c>
      <c r="F356" s="84">
        <f t="shared" si="9"/>
        <v>36376</v>
      </c>
      <c r="G356" s="103">
        <f>SUM(F356*12)</f>
        <v>436512</v>
      </c>
    </row>
    <row r="357" spans="1:7" ht="19.5" customHeight="1">
      <c r="A357" s="83">
        <v>10</v>
      </c>
      <c r="B357" s="94" t="s">
        <v>76</v>
      </c>
      <c r="C357" s="85">
        <v>1</v>
      </c>
      <c r="D357" s="85">
        <v>1</v>
      </c>
      <c r="E357" s="85">
        <v>72752</v>
      </c>
      <c r="F357" s="84">
        <f>SUM(E357*D357)</f>
        <v>72752</v>
      </c>
      <c r="G357" s="103">
        <f>SUM(F357*13)</f>
        <v>945776</v>
      </c>
    </row>
    <row r="358" spans="1:7" ht="19.5" customHeight="1">
      <c r="A358" s="83">
        <v>11</v>
      </c>
      <c r="B358" s="94" t="s">
        <v>118</v>
      </c>
      <c r="C358" s="85">
        <v>1</v>
      </c>
      <c r="D358" s="85">
        <v>0.5</v>
      </c>
      <c r="E358" s="85">
        <v>77904</v>
      </c>
      <c r="F358" s="84">
        <f>SUM(E358*D358)</f>
        <v>38952</v>
      </c>
      <c r="G358" s="103">
        <f>SUM(F358*13)</f>
        <v>506376</v>
      </c>
    </row>
    <row r="359" spans="1:7" ht="19.5" customHeight="1">
      <c r="A359" s="83">
        <v>12</v>
      </c>
      <c r="B359" s="94" t="s">
        <v>31</v>
      </c>
      <c r="C359" s="85">
        <v>1</v>
      </c>
      <c r="D359" s="85">
        <v>0.5</v>
      </c>
      <c r="E359" s="85">
        <v>77904</v>
      </c>
      <c r="F359" s="84">
        <f t="shared" si="9"/>
        <v>38952</v>
      </c>
      <c r="G359" s="103">
        <f aca="true" t="shared" si="10" ref="G359:G364">SUM(F359*12)</f>
        <v>467424</v>
      </c>
    </row>
    <row r="360" spans="1:7" ht="19.5" customHeight="1">
      <c r="A360" s="83">
        <v>13</v>
      </c>
      <c r="B360" s="98" t="s">
        <v>105</v>
      </c>
      <c r="C360" s="85">
        <v>1</v>
      </c>
      <c r="D360" s="85">
        <v>0.25</v>
      </c>
      <c r="E360" s="85">
        <v>77904</v>
      </c>
      <c r="F360" s="84">
        <f t="shared" si="9"/>
        <v>19476</v>
      </c>
      <c r="G360" s="103">
        <f t="shared" si="10"/>
        <v>233712</v>
      </c>
    </row>
    <row r="361" spans="1:7" ht="19.5" customHeight="1">
      <c r="A361" s="83">
        <v>14</v>
      </c>
      <c r="B361" s="94" t="s">
        <v>92</v>
      </c>
      <c r="C361" s="85">
        <v>1</v>
      </c>
      <c r="D361" s="85">
        <v>0.25</v>
      </c>
      <c r="E361" s="85">
        <v>77904</v>
      </c>
      <c r="F361" s="84">
        <f t="shared" si="9"/>
        <v>19476</v>
      </c>
      <c r="G361" s="103">
        <f t="shared" si="10"/>
        <v>233712</v>
      </c>
    </row>
    <row r="362" spans="1:7" ht="19.5" customHeight="1">
      <c r="A362" s="83">
        <v>15</v>
      </c>
      <c r="B362" s="94" t="s">
        <v>106</v>
      </c>
      <c r="C362" s="85">
        <v>1</v>
      </c>
      <c r="D362" s="85">
        <v>0.5</v>
      </c>
      <c r="E362" s="85">
        <v>77904</v>
      </c>
      <c r="F362" s="84">
        <f t="shared" si="9"/>
        <v>38952</v>
      </c>
      <c r="G362" s="103">
        <f t="shared" si="10"/>
        <v>467424</v>
      </c>
    </row>
    <row r="363" spans="1:7" ht="19.5" customHeight="1">
      <c r="A363" s="83">
        <v>16</v>
      </c>
      <c r="B363" s="94" t="s">
        <v>85</v>
      </c>
      <c r="C363" s="85">
        <v>1</v>
      </c>
      <c r="D363" s="85">
        <v>1</v>
      </c>
      <c r="E363" s="85">
        <v>77904</v>
      </c>
      <c r="F363" s="84">
        <f t="shared" si="9"/>
        <v>77904</v>
      </c>
      <c r="G363" s="103">
        <f t="shared" si="10"/>
        <v>934848</v>
      </c>
    </row>
    <row r="364" spans="1:7" ht="19.5" customHeight="1" thickBot="1">
      <c r="A364" s="83">
        <v>17</v>
      </c>
      <c r="B364" s="94" t="s">
        <v>63</v>
      </c>
      <c r="C364" s="85">
        <v>1</v>
      </c>
      <c r="D364" s="85">
        <v>1</v>
      </c>
      <c r="E364" s="85">
        <v>72752</v>
      </c>
      <c r="F364" s="84">
        <f t="shared" si="9"/>
        <v>72752</v>
      </c>
      <c r="G364" s="103">
        <f t="shared" si="10"/>
        <v>873024</v>
      </c>
    </row>
    <row r="365" spans="1:7" ht="19.5" customHeight="1" thickBot="1">
      <c r="A365" s="30"/>
      <c r="B365" s="100" t="s">
        <v>66</v>
      </c>
      <c r="C365" s="101">
        <f>SUM(C348:C364)</f>
        <v>24</v>
      </c>
      <c r="D365" s="101">
        <f>SUM(D348:D364)</f>
        <v>16.55</v>
      </c>
      <c r="E365" s="101">
        <f>SUM(E348:E364)</f>
        <v>1352144</v>
      </c>
      <c r="F365" s="101">
        <f>SUM(F348:F364)</f>
        <v>1323407.2</v>
      </c>
      <c r="G365" s="104">
        <f>SUM(G348:G364)</f>
        <v>16664673.6</v>
      </c>
    </row>
    <row r="366" spans="4:7" ht="16.5" customHeight="1">
      <c r="D366" s="5"/>
      <c r="E366" s="5"/>
      <c r="F366" s="5"/>
      <c r="G366" s="5"/>
    </row>
    <row r="367" spans="4:7" ht="16.5" customHeight="1">
      <c r="D367" s="5"/>
      <c r="E367" s="5"/>
      <c r="F367" s="5"/>
      <c r="G367" s="5"/>
    </row>
    <row r="368" spans="4:7" ht="16.5" customHeight="1">
      <c r="D368" s="5"/>
      <c r="E368" s="5"/>
      <c r="F368" s="5"/>
      <c r="G368" s="5"/>
    </row>
    <row r="369" spans="4:7" ht="16.5" customHeight="1">
      <c r="D369" s="5"/>
      <c r="E369" s="5"/>
      <c r="F369" s="5"/>
      <c r="G369" s="5"/>
    </row>
    <row r="370" spans="4:7" ht="16.5" customHeight="1">
      <c r="D370" s="5"/>
      <c r="E370" s="5"/>
      <c r="F370" s="5"/>
      <c r="G370" s="5"/>
    </row>
    <row r="371" spans="4:7" ht="16.5" customHeight="1">
      <c r="D371" s="5"/>
      <c r="E371" s="5"/>
      <c r="F371" s="5"/>
      <c r="G371" s="5"/>
    </row>
    <row r="372" spans="4:7" ht="16.5" customHeight="1">
      <c r="D372" s="5"/>
      <c r="E372" s="5"/>
      <c r="F372" s="5"/>
      <c r="G372" s="5"/>
    </row>
    <row r="373" spans="4:7" ht="16.5" customHeight="1">
      <c r="D373" s="5"/>
      <c r="E373" s="5"/>
      <c r="F373" s="5"/>
      <c r="G373" s="5"/>
    </row>
    <row r="374" spans="4:7" ht="16.5" customHeight="1">
      <c r="D374" s="5"/>
      <c r="E374" s="5"/>
      <c r="F374" s="5"/>
      <c r="G374" s="5"/>
    </row>
    <row r="375" spans="4:7" ht="16.5" customHeight="1">
      <c r="D375" s="5"/>
      <c r="E375" s="5"/>
      <c r="F375" s="5"/>
      <c r="G375" s="5"/>
    </row>
    <row r="376" spans="4:7" ht="16.5" customHeight="1">
      <c r="D376" s="5"/>
      <c r="E376" s="5"/>
      <c r="F376" s="5"/>
      <c r="G376" s="5"/>
    </row>
    <row r="377" spans="4:7" ht="16.5" customHeight="1">
      <c r="D377" s="5"/>
      <c r="E377" s="5"/>
      <c r="F377" s="5"/>
      <c r="G377" s="5"/>
    </row>
    <row r="378" spans="4:7" ht="16.5" customHeight="1">
      <c r="D378" s="5"/>
      <c r="E378" s="5"/>
      <c r="F378" s="5"/>
      <c r="G378" s="5"/>
    </row>
    <row r="379" spans="4:7" ht="16.5" customHeight="1">
      <c r="D379" s="5"/>
      <c r="E379" s="5"/>
      <c r="F379" s="5"/>
      <c r="G379" s="5"/>
    </row>
    <row r="380" spans="4:7" ht="16.5" customHeight="1">
      <c r="D380" s="5"/>
      <c r="E380" s="5"/>
      <c r="F380" s="5"/>
      <c r="G380" s="5"/>
    </row>
    <row r="381" spans="4:7" ht="16.5" customHeight="1">
      <c r="D381" s="5"/>
      <c r="E381" s="5"/>
      <c r="F381" s="5"/>
      <c r="G381" s="5"/>
    </row>
    <row r="382" spans="4:7" ht="16.5" customHeight="1">
      <c r="D382" s="5"/>
      <c r="E382" s="5"/>
      <c r="F382" s="5"/>
      <c r="G382" s="5"/>
    </row>
    <row r="383" spans="4:7" ht="16.5" customHeight="1">
      <c r="D383" s="5"/>
      <c r="E383" s="5"/>
      <c r="F383" s="5"/>
      <c r="G383" s="5"/>
    </row>
    <row r="384" spans="4:7" ht="16.5" customHeight="1">
      <c r="D384" s="5"/>
      <c r="E384" s="5"/>
      <c r="F384" s="5"/>
      <c r="G384" s="5"/>
    </row>
    <row r="385" spans="4:7" ht="16.5" customHeight="1">
      <c r="D385" s="5"/>
      <c r="E385" s="5"/>
      <c r="F385" s="5"/>
      <c r="G385" s="5"/>
    </row>
    <row r="386" spans="4:7" ht="16.5" customHeight="1">
      <c r="D386" s="5"/>
      <c r="E386" s="5"/>
      <c r="F386" s="5"/>
      <c r="G386" s="5"/>
    </row>
    <row r="387" spans="4:7" ht="16.5" customHeight="1">
      <c r="D387" s="5"/>
      <c r="E387" s="5"/>
      <c r="F387" s="5"/>
      <c r="G387" s="5"/>
    </row>
    <row r="388" spans="4:7" ht="16.5" customHeight="1">
      <c r="D388" s="5"/>
      <c r="E388" s="5"/>
      <c r="F388" s="5"/>
      <c r="G388" s="5"/>
    </row>
    <row r="389" spans="4:7" ht="16.5" customHeight="1">
      <c r="D389" s="5"/>
      <c r="E389" s="5"/>
      <c r="F389" s="5"/>
      <c r="G389" s="5"/>
    </row>
    <row r="390" spans="1:7" s="4" customFormat="1" ht="18.75" customHeight="1">
      <c r="A390" s="105"/>
      <c r="B390" s="105"/>
      <c r="C390" s="105"/>
      <c r="D390" s="105"/>
      <c r="E390" s="270" t="s">
        <v>68</v>
      </c>
      <c r="F390" s="270"/>
      <c r="G390" s="270"/>
    </row>
    <row r="391" spans="1:7" s="4" customFormat="1" ht="16.5">
      <c r="A391" s="105"/>
      <c r="B391" s="105"/>
      <c r="C391" s="105"/>
      <c r="D391" s="105"/>
      <c r="E391" s="105"/>
      <c r="F391" s="105"/>
      <c r="G391" s="105"/>
    </row>
    <row r="392" spans="1:7" s="4" customFormat="1" ht="21" customHeight="1">
      <c r="A392" s="285" t="s">
        <v>125</v>
      </c>
      <c r="B392" s="285"/>
      <c r="C392" s="285"/>
      <c r="D392" s="285"/>
      <c r="E392" s="285"/>
      <c r="F392" s="285"/>
      <c r="G392" s="285"/>
    </row>
    <row r="393" spans="1:6" s="4" customFormat="1" ht="18">
      <c r="A393" s="8"/>
      <c r="B393" s="8"/>
      <c r="C393" s="8"/>
      <c r="D393" s="8"/>
      <c r="E393" s="8"/>
      <c r="F393" s="8"/>
    </row>
    <row r="394" spans="1:7" s="4" customFormat="1" ht="22.5">
      <c r="A394" s="272" t="s">
        <v>53</v>
      </c>
      <c r="B394" s="272"/>
      <c r="C394" s="272"/>
      <c r="D394" s="272"/>
      <c r="E394" s="272"/>
      <c r="F394" s="272"/>
      <c r="G394" s="272"/>
    </row>
    <row r="395" spans="1:6" s="4" customFormat="1" ht="16.5" thickBot="1">
      <c r="A395" s="273"/>
      <c r="B395" s="273"/>
      <c r="C395" s="273"/>
      <c r="D395" s="273"/>
      <c r="E395" s="273"/>
      <c r="F395" s="273"/>
    </row>
    <row r="396" spans="1:7" s="4" customFormat="1" ht="75" customHeight="1" thickBot="1">
      <c r="A396" s="9" t="s">
        <v>54</v>
      </c>
      <c r="B396" s="10" t="s">
        <v>55</v>
      </c>
      <c r="C396" s="11" t="s">
        <v>56</v>
      </c>
      <c r="D396" s="11" t="s">
        <v>67</v>
      </c>
      <c r="E396" s="11" t="s">
        <v>57</v>
      </c>
      <c r="F396" s="12" t="s">
        <v>58</v>
      </c>
      <c r="G396" s="13"/>
    </row>
    <row r="397" spans="1:7" s="4" customFormat="1" ht="19.5" customHeight="1">
      <c r="A397" s="50">
        <v>1</v>
      </c>
      <c r="B397" s="15" t="s">
        <v>0</v>
      </c>
      <c r="C397" s="1">
        <v>1</v>
      </c>
      <c r="D397" s="1">
        <v>1</v>
      </c>
      <c r="E397" s="1">
        <v>100000</v>
      </c>
      <c r="F397" s="1">
        <f>SUM(E397*D397)</f>
        <v>100000</v>
      </c>
      <c r="G397" s="16">
        <f>F397*13</f>
        <v>1300000</v>
      </c>
    </row>
    <row r="398" spans="1:7" ht="19.5" customHeight="1">
      <c r="A398" s="83">
        <v>2</v>
      </c>
      <c r="B398" s="40" t="s">
        <v>122</v>
      </c>
      <c r="C398" s="84">
        <v>1</v>
      </c>
      <c r="D398" s="84">
        <v>0.25</v>
      </c>
      <c r="E398" s="84">
        <v>85000</v>
      </c>
      <c r="F398" s="84">
        <f>SUM(E398*D398)</f>
        <v>21250</v>
      </c>
      <c r="G398" s="103">
        <f>SUM(F398*12)</f>
        <v>255000</v>
      </c>
    </row>
    <row r="399" spans="1:7" s="4" customFormat="1" ht="19.5" customHeight="1">
      <c r="A399" s="17">
        <v>3</v>
      </c>
      <c r="B399" s="18" t="s">
        <v>12</v>
      </c>
      <c r="C399" s="19">
        <v>1</v>
      </c>
      <c r="D399" s="19">
        <v>0.5</v>
      </c>
      <c r="E399" s="19">
        <v>75200</v>
      </c>
      <c r="F399" s="19">
        <f>SUM(E399*D399)</f>
        <v>37600</v>
      </c>
      <c r="G399" s="16">
        <f>F399*12</f>
        <v>451200</v>
      </c>
    </row>
    <row r="400" spans="1:7" s="4" customFormat="1" ht="19.5" customHeight="1">
      <c r="A400" s="83">
        <v>4</v>
      </c>
      <c r="B400" s="20" t="s">
        <v>2</v>
      </c>
      <c r="C400" s="19">
        <v>4</v>
      </c>
      <c r="D400" s="19">
        <v>2.5</v>
      </c>
      <c r="E400" s="19">
        <v>80000</v>
      </c>
      <c r="F400" s="19">
        <f>SUM(E400*D400)</f>
        <v>200000</v>
      </c>
      <c r="G400" s="16">
        <f>F400*13</f>
        <v>2600000</v>
      </c>
    </row>
    <row r="401" spans="1:7" s="106" customFormat="1" ht="19.5" customHeight="1">
      <c r="A401" s="17">
        <v>5</v>
      </c>
      <c r="B401" s="18" t="s">
        <v>3</v>
      </c>
      <c r="C401" s="19">
        <v>1</v>
      </c>
      <c r="D401" s="19">
        <v>1.1</v>
      </c>
      <c r="E401" s="19">
        <v>75200</v>
      </c>
      <c r="F401" s="19">
        <f>SUM(D401*E401)</f>
        <v>82720</v>
      </c>
      <c r="G401" s="16">
        <f>F401*13</f>
        <v>1075360</v>
      </c>
    </row>
    <row r="402" spans="1:7" s="109" customFormat="1" ht="19.5" customHeight="1">
      <c r="A402" s="83">
        <v>6</v>
      </c>
      <c r="B402" s="18" t="s">
        <v>3</v>
      </c>
      <c r="C402" s="42">
        <v>1</v>
      </c>
      <c r="D402" s="42">
        <v>1.1</v>
      </c>
      <c r="E402" s="42">
        <v>72752</v>
      </c>
      <c r="F402" s="107">
        <f>SUM(D402*E402)</f>
        <v>80027.20000000001</v>
      </c>
      <c r="G402" s="108">
        <f>F402*13</f>
        <v>1040353.6000000001</v>
      </c>
    </row>
    <row r="403" spans="1:7" s="4" customFormat="1" ht="19.5" customHeight="1">
      <c r="A403" s="17">
        <v>7</v>
      </c>
      <c r="B403" s="18" t="s">
        <v>4</v>
      </c>
      <c r="C403" s="19">
        <v>1</v>
      </c>
      <c r="D403" s="19">
        <v>0.5</v>
      </c>
      <c r="E403" s="19">
        <v>75000</v>
      </c>
      <c r="F403" s="19">
        <f>SUM(E403*D403)</f>
        <v>37500</v>
      </c>
      <c r="G403" s="16">
        <f>F403*12</f>
        <v>450000</v>
      </c>
    </row>
    <row r="404" spans="1:7" s="4" customFormat="1" ht="19.5" customHeight="1">
      <c r="A404" s="83">
        <v>8</v>
      </c>
      <c r="B404" s="18" t="s">
        <v>11</v>
      </c>
      <c r="C404" s="19">
        <v>1</v>
      </c>
      <c r="D404" s="19">
        <v>0.5</v>
      </c>
      <c r="E404" s="19">
        <v>75200</v>
      </c>
      <c r="F404" s="19">
        <f>SUM(E404*D404)</f>
        <v>37600</v>
      </c>
      <c r="G404" s="16">
        <f>F404*12</f>
        <v>451200</v>
      </c>
    </row>
    <row r="405" spans="1:7" s="109" customFormat="1" ht="19.5" customHeight="1">
      <c r="A405" s="17">
        <v>9</v>
      </c>
      <c r="B405" s="41" t="s">
        <v>61</v>
      </c>
      <c r="C405" s="42">
        <v>1</v>
      </c>
      <c r="D405" s="42">
        <v>0.5</v>
      </c>
      <c r="E405" s="42">
        <v>75200</v>
      </c>
      <c r="F405" s="42">
        <f>SUM(D405*E405)</f>
        <v>37600</v>
      </c>
      <c r="G405" s="16">
        <f>F405*12</f>
        <v>451200</v>
      </c>
    </row>
    <row r="406" spans="1:7" s="4" customFormat="1" ht="19.5" customHeight="1">
      <c r="A406" s="83">
        <v>10</v>
      </c>
      <c r="B406" s="18" t="s">
        <v>6</v>
      </c>
      <c r="C406" s="19">
        <v>1</v>
      </c>
      <c r="D406" s="19">
        <v>1</v>
      </c>
      <c r="E406" s="19">
        <v>72752</v>
      </c>
      <c r="F406" s="19">
        <f aca="true" t="shared" si="11" ref="F406:F412">SUM(E406*D406)</f>
        <v>72752</v>
      </c>
      <c r="G406" s="16">
        <f>F406*13</f>
        <v>945776</v>
      </c>
    </row>
    <row r="407" spans="1:7" s="4" customFormat="1" ht="19.5" customHeight="1">
      <c r="A407" s="17">
        <v>11</v>
      </c>
      <c r="B407" s="41" t="s">
        <v>118</v>
      </c>
      <c r="C407" s="42">
        <v>1</v>
      </c>
      <c r="D407" s="42">
        <v>0.5</v>
      </c>
      <c r="E407" s="42">
        <v>75200</v>
      </c>
      <c r="F407" s="19">
        <f t="shared" si="11"/>
        <v>37600</v>
      </c>
      <c r="G407" s="16">
        <f>F407*13</f>
        <v>488800</v>
      </c>
    </row>
    <row r="408" spans="1:7" s="4" customFormat="1" ht="19.5" customHeight="1">
      <c r="A408" s="83">
        <v>12</v>
      </c>
      <c r="B408" s="41" t="s">
        <v>31</v>
      </c>
      <c r="C408" s="42">
        <v>1</v>
      </c>
      <c r="D408" s="42">
        <v>0.5</v>
      </c>
      <c r="E408" s="42">
        <v>75200</v>
      </c>
      <c r="F408" s="19">
        <f t="shared" si="11"/>
        <v>37600</v>
      </c>
      <c r="G408" s="16">
        <f>F408*12</f>
        <v>451200</v>
      </c>
    </row>
    <row r="409" spans="1:7" s="4" customFormat="1" ht="19.5" customHeight="1">
      <c r="A409" s="17">
        <v>13</v>
      </c>
      <c r="B409" s="41" t="s">
        <v>105</v>
      </c>
      <c r="C409" s="42">
        <v>1</v>
      </c>
      <c r="D409" s="42">
        <v>0.25</v>
      </c>
      <c r="E409" s="42">
        <v>75200</v>
      </c>
      <c r="F409" s="19">
        <f t="shared" si="11"/>
        <v>18800</v>
      </c>
      <c r="G409" s="16">
        <f>F409*12</f>
        <v>225600</v>
      </c>
    </row>
    <row r="410" spans="1:7" s="4" customFormat="1" ht="19.5" customHeight="1">
      <c r="A410" s="83">
        <v>14</v>
      </c>
      <c r="B410" s="41" t="s">
        <v>92</v>
      </c>
      <c r="C410" s="42">
        <v>1</v>
      </c>
      <c r="D410" s="42">
        <v>0.25</v>
      </c>
      <c r="E410" s="42">
        <v>75200</v>
      </c>
      <c r="F410" s="19">
        <f t="shared" si="11"/>
        <v>18800</v>
      </c>
      <c r="G410" s="16">
        <f>F410*12</f>
        <v>225600</v>
      </c>
    </row>
    <row r="411" spans="1:7" s="4" customFormat="1" ht="19.5" customHeight="1">
      <c r="A411" s="17">
        <v>15</v>
      </c>
      <c r="B411" s="41" t="s">
        <v>106</v>
      </c>
      <c r="C411" s="42">
        <v>1</v>
      </c>
      <c r="D411" s="42">
        <v>0.5</v>
      </c>
      <c r="E411" s="42">
        <v>72752</v>
      </c>
      <c r="F411" s="42">
        <f t="shared" si="11"/>
        <v>36376</v>
      </c>
      <c r="G411" s="16">
        <f>F411*12</f>
        <v>436512</v>
      </c>
    </row>
    <row r="412" spans="1:7" s="4" customFormat="1" ht="19.5" customHeight="1" thickBot="1">
      <c r="A412" s="110">
        <v>16</v>
      </c>
      <c r="B412" s="41" t="s">
        <v>126</v>
      </c>
      <c r="C412" s="42">
        <v>1</v>
      </c>
      <c r="D412" s="42">
        <v>0.25</v>
      </c>
      <c r="E412" s="42">
        <v>72752</v>
      </c>
      <c r="F412" s="42">
        <f t="shared" si="11"/>
        <v>18188</v>
      </c>
      <c r="G412" s="111">
        <f>F412*12</f>
        <v>218256</v>
      </c>
    </row>
    <row r="413" spans="1:7" s="106" customFormat="1" ht="19.5" customHeight="1" thickBot="1">
      <c r="A413" s="30"/>
      <c r="B413" s="31" t="s">
        <v>1</v>
      </c>
      <c r="C413" s="32">
        <f>SUM(C397:C412)</f>
        <v>19</v>
      </c>
      <c r="D413" s="32">
        <f>SUM(D397:D412)</f>
        <v>11.2</v>
      </c>
      <c r="E413" s="32">
        <f>SUM(E397:E412)</f>
        <v>1232608</v>
      </c>
      <c r="F413" s="33">
        <f>SUM(F397:F412)</f>
        <v>874413.2</v>
      </c>
      <c r="G413" s="34">
        <f>SUM(G397:G412)</f>
        <v>11066057.6</v>
      </c>
    </row>
    <row r="414" spans="4:7" ht="16.5" customHeight="1">
      <c r="D414" s="5"/>
      <c r="E414" s="5"/>
      <c r="F414" s="5"/>
      <c r="G414" s="5"/>
    </row>
    <row r="415" spans="4:7" ht="16.5" customHeight="1">
      <c r="D415" s="5"/>
      <c r="E415" s="5"/>
      <c r="F415" s="5"/>
      <c r="G415" s="5"/>
    </row>
    <row r="416" spans="4:7" ht="16.5" customHeight="1">
      <c r="D416" s="5"/>
      <c r="E416" s="5"/>
      <c r="F416" s="5"/>
      <c r="G416" s="5"/>
    </row>
    <row r="417" spans="4:7" ht="16.5" customHeight="1">
      <c r="D417" s="5"/>
      <c r="E417" s="5"/>
      <c r="F417" s="5"/>
      <c r="G417" s="5"/>
    </row>
    <row r="418" spans="4:7" ht="16.5" customHeight="1">
      <c r="D418" s="5"/>
      <c r="E418" s="5"/>
      <c r="F418" s="5"/>
      <c r="G418" s="5"/>
    </row>
    <row r="419" spans="4:7" ht="16.5" customHeight="1">
      <c r="D419" s="5"/>
      <c r="E419" s="5"/>
      <c r="F419" s="5"/>
      <c r="G419" s="5"/>
    </row>
    <row r="420" spans="4:7" ht="16.5" customHeight="1">
      <c r="D420" s="5"/>
      <c r="E420" s="5"/>
      <c r="F420" s="5"/>
      <c r="G420" s="5"/>
    </row>
    <row r="421" spans="1:7" s="4" customFormat="1" ht="16.5">
      <c r="A421" s="3"/>
      <c r="D421" s="5"/>
      <c r="G421" s="5"/>
    </row>
    <row r="422" spans="1:7" s="4" customFormat="1" ht="16.5">
      <c r="A422" s="35"/>
      <c r="B422" s="36"/>
      <c r="C422" s="36"/>
      <c r="D422" s="48"/>
      <c r="E422" s="48"/>
      <c r="F422" s="48"/>
      <c r="G422" s="48"/>
    </row>
    <row r="423" spans="1:7" s="106" customFormat="1" ht="16.5">
      <c r="A423" s="3"/>
      <c r="B423" s="4"/>
      <c r="C423" s="4"/>
      <c r="D423" s="5"/>
      <c r="E423" s="5"/>
      <c r="F423" s="5"/>
      <c r="G423" s="5"/>
    </row>
    <row r="424" spans="1:7" s="106" customFormat="1" ht="16.5">
      <c r="A424" s="3"/>
      <c r="B424" s="4"/>
      <c r="C424" s="4"/>
      <c r="D424" s="5"/>
      <c r="E424" s="5"/>
      <c r="F424" s="5"/>
      <c r="G424" s="5"/>
    </row>
    <row r="425" spans="1:7" s="106" customFormat="1" ht="16.5">
      <c r="A425" s="3"/>
      <c r="B425" s="4"/>
      <c r="C425" s="4"/>
      <c r="D425" s="5"/>
      <c r="E425" s="5"/>
      <c r="F425" s="5"/>
      <c r="G425" s="5"/>
    </row>
    <row r="426" spans="1:7" s="106" customFormat="1" ht="16.5">
      <c r="A426" s="3"/>
      <c r="B426" s="4"/>
      <c r="C426" s="4"/>
      <c r="D426" s="5"/>
      <c r="E426" s="5"/>
      <c r="F426" s="5"/>
      <c r="G426" s="5"/>
    </row>
    <row r="427" spans="1:7" s="106" customFormat="1" ht="16.5">
      <c r="A427" s="3"/>
      <c r="B427" s="4"/>
      <c r="C427" s="4"/>
      <c r="D427" s="5"/>
      <c r="E427" s="5"/>
      <c r="F427" s="5"/>
      <c r="G427" s="5"/>
    </row>
    <row r="428" spans="1:7" s="106" customFormat="1" ht="16.5">
      <c r="A428" s="3"/>
      <c r="B428" s="4"/>
      <c r="C428" s="4"/>
      <c r="D428" s="5"/>
      <c r="E428" s="5"/>
      <c r="F428" s="5"/>
      <c r="G428" s="5"/>
    </row>
    <row r="429" spans="1:7" s="106" customFormat="1" ht="16.5">
      <c r="A429" s="3"/>
      <c r="B429" s="4"/>
      <c r="C429" s="4"/>
      <c r="D429" s="5"/>
      <c r="E429" s="5"/>
      <c r="F429" s="5"/>
      <c r="G429" s="5"/>
    </row>
    <row r="430" spans="1:7" s="106" customFormat="1" ht="16.5">
      <c r="A430" s="3"/>
      <c r="B430" s="4"/>
      <c r="C430" s="4"/>
      <c r="D430" s="5"/>
      <c r="E430" s="5"/>
      <c r="F430" s="5"/>
      <c r="G430" s="5"/>
    </row>
    <row r="431" spans="1:7" s="106" customFormat="1" ht="16.5">
      <c r="A431" s="3"/>
      <c r="B431" s="4"/>
      <c r="C431" s="4"/>
      <c r="D431" s="5"/>
      <c r="E431" s="5"/>
      <c r="F431" s="5"/>
      <c r="G431" s="5"/>
    </row>
    <row r="432" spans="1:7" s="106" customFormat="1" ht="16.5">
      <c r="A432" s="3"/>
      <c r="B432" s="4"/>
      <c r="C432" s="4"/>
      <c r="D432" s="5"/>
      <c r="E432" s="5"/>
      <c r="F432" s="5"/>
      <c r="G432" s="5"/>
    </row>
    <row r="433" spans="1:7" s="106" customFormat="1" ht="16.5">
      <c r="A433" s="3"/>
      <c r="B433" s="4"/>
      <c r="C433" s="4"/>
      <c r="D433" s="5"/>
      <c r="E433" s="5"/>
      <c r="F433" s="5"/>
      <c r="G433" s="5"/>
    </row>
    <row r="434" spans="1:7" s="106" customFormat="1" ht="16.5">
      <c r="A434" s="3"/>
      <c r="B434" s="4"/>
      <c r="C434" s="4"/>
      <c r="D434" s="5"/>
      <c r="E434" s="5"/>
      <c r="F434" s="5"/>
      <c r="G434" s="5"/>
    </row>
    <row r="435" spans="1:7" s="106" customFormat="1" ht="16.5">
      <c r="A435" s="3"/>
      <c r="B435" s="4"/>
      <c r="C435" s="4"/>
      <c r="D435" s="5"/>
      <c r="E435" s="5"/>
      <c r="F435" s="5"/>
      <c r="G435" s="5"/>
    </row>
    <row r="436" spans="1:7" s="106" customFormat="1" ht="16.5">
      <c r="A436" s="3"/>
      <c r="B436" s="4"/>
      <c r="C436" s="4"/>
      <c r="D436" s="5"/>
      <c r="E436" s="5"/>
      <c r="F436" s="5"/>
      <c r="G436" s="5"/>
    </row>
    <row r="437" spans="1:7" s="106" customFormat="1" ht="16.5">
      <c r="A437" s="3"/>
      <c r="B437" s="4"/>
      <c r="C437" s="4"/>
      <c r="D437" s="5"/>
      <c r="E437" s="5"/>
      <c r="F437" s="5"/>
      <c r="G437" s="5"/>
    </row>
    <row r="438" spans="1:7" s="106" customFormat="1" ht="16.5">
      <c r="A438" s="3"/>
      <c r="B438" s="4"/>
      <c r="C438" s="4"/>
      <c r="D438" s="5"/>
      <c r="E438" s="5"/>
      <c r="F438" s="5"/>
      <c r="G438" s="5"/>
    </row>
    <row r="439" spans="1:7" s="106" customFormat="1" ht="16.5">
      <c r="A439" s="3"/>
      <c r="B439" s="4"/>
      <c r="C439" s="4"/>
      <c r="D439" s="5"/>
      <c r="E439" s="5"/>
      <c r="F439" s="5"/>
      <c r="G439" s="5"/>
    </row>
    <row r="440" spans="1:7" s="106" customFormat="1" ht="16.5">
      <c r="A440" s="3"/>
      <c r="B440" s="4"/>
      <c r="C440" s="4"/>
      <c r="D440" s="5"/>
      <c r="E440" s="6" t="s">
        <v>133</v>
      </c>
      <c r="F440" s="5"/>
      <c r="G440" s="5"/>
    </row>
    <row r="441" spans="1:7" s="106" customFormat="1" ht="16.5">
      <c r="A441" s="3"/>
      <c r="B441" s="4"/>
      <c r="C441" s="4"/>
      <c r="D441" s="5"/>
      <c r="E441" s="6"/>
      <c r="F441" s="5"/>
      <c r="G441" s="5"/>
    </row>
    <row r="442" spans="1:7" s="106" customFormat="1" ht="16.5">
      <c r="A442" s="274" t="s">
        <v>127</v>
      </c>
      <c r="B442" s="274"/>
      <c r="C442" s="274"/>
      <c r="D442" s="274"/>
      <c r="E442" s="274"/>
      <c r="F442" s="274"/>
      <c r="G442" s="274"/>
    </row>
    <row r="443" spans="1:7" s="106" customFormat="1" ht="18">
      <c r="A443" s="8"/>
      <c r="B443" s="8"/>
      <c r="C443" s="8"/>
      <c r="D443" s="8"/>
      <c r="E443" s="8"/>
      <c r="F443" s="8"/>
      <c r="G443" s="4"/>
    </row>
    <row r="444" spans="1:7" s="106" customFormat="1" ht="22.5">
      <c r="A444" s="272" t="s">
        <v>53</v>
      </c>
      <c r="B444" s="272"/>
      <c r="C444" s="272"/>
      <c r="D444" s="272"/>
      <c r="E444" s="272"/>
      <c r="F444" s="272"/>
      <c r="G444" s="272"/>
    </row>
    <row r="445" spans="1:7" s="106" customFormat="1" ht="16.5" thickBot="1">
      <c r="A445" s="273"/>
      <c r="B445" s="273"/>
      <c r="C445" s="273"/>
      <c r="D445" s="273"/>
      <c r="E445" s="273"/>
      <c r="F445" s="273"/>
      <c r="G445" s="4"/>
    </row>
    <row r="446" spans="1:7" s="106" customFormat="1" ht="75" customHeight="1" thickBot="1">
      <c r="A446" s="9" t="s">
        <v>54</v>
      </c>
      <c r="B446" s="10" t="s">
        <v>55</v>
      </c>
      <c r="C446" s="11" t="s">
        <v>56</v>
      </c>
      <c r="D446" s="11" t="s">
        <v>67</v>
      </c>
      <c r="E446" s="11" t="s">
        <v>57</v>
      </c>
      <c r="F446" s="12" t="s">
        <v>58</v>
      </c>
      <c r="G446" s="13"/>
    </row>
    <row r="447" spans="1:7" s="106" customFormat="1" ht="19.5" customHeight="1">
      <c r="A447" s="112">
        <v>1</v>
      </c>
      <c r="B447" s="113" t="s">
        <v>0</v>
      </c>
      <c r="C447" s="52">
        <v>1</v>
      </c>
      <c r="D447" s="52">
        <v>1</v>
      </c>
      <c r="E447" s="52">
        <v>90000</v>
      </c>
      <c r="F447" s="53">
        <f>SUM(E447*D447)</f>
        <v>90000</v>
      </c>
      <c r="G447" s="114">
        <f>SUM(F447*13)</f>
        <v>1170000</v>
      </c>
    </row>
    <row r="448" spans="1:7" s="106" customFormat="1" ht="19.5" customHeight="1">
      <c r="A448" s="39">
        <v>2</v>
      </c>
      <c r="B448" s="115" t="s">
        <v>2</v>
      </c>
      <c r="C448" s="19">
        <v>1</v>
      </c>
      <c r="D448" s="116">
        <v>1.12</v>
      </c>
      <c r="E448" s="19">
        <v>80000</v>
      </c>
      <c r="F448" s="117" t="s">
        <v>128</v>
      </c>
      <c r="G448" s="118">
        <f>SUM(F448*13)</f>
        <v>1164800</v>
      </c>
    </row>
    <row r="449" spans="1:7" s="106" customFormat="1" ht="19.5" customHeight="1">
      <c r="A449" s="39">
        <v>3</v>
      </c>
      <c r="B449" s="115" t="s">
        <v>3</v>
      </c>
      <c r="C449" s="19">
        <v>1</v>
      </c>
      <c r="D449" s="19">
        <v>1</v>
      </c>
      <c r="E449" s="19">
        <v>77910</v>
      </c>
      <c r="F449" s="54">
        <f aca="true" t="shared" si="12" ref="F449:F458">SUM(E449*D449)</f>
        <v>77910</v>
      </c>
      <c r="G449" s="119">
        <f>SUM(F449*13)</f>
        <v>1012830</v>
      </c>
    </row>
    <row r="450" spans="1:7" s="106" customFormat="1" ht="19.5" customHeight="1">
      <c r="A450" s="39">
        <v>4</v>
      </c>
      <c r="B450" s="115" t="s">
        <v>6</v>
      </c>
      <c r="C450" s="19">
        <v>1</v>
      </c>
      <c r="D450" s="19">
        <v>1</v>
      </c>
      <c r="E450" s="19">
        <v>72752</v>
      </c>
      <c r="F450" s="54">
        <f t="shared" si="12"/>
        <v>72752</v>
      </c>
      <c r="G450" s="119">
        <f>SUM(F450*13)</f>
        <v>945776</v>
      </c>
    </row>
    <row r="451" spans="1:7" s="106" customFormat="1" ht="19.5" customHeight="1">
      <c r="A451" s="39">
        <v>5</v>
      </c>
      <c r="B451" s="115" t="s">
        <v>118</v>
      </c>
      <c r="C451" s="19">
        <v>1</v>
      </c>
      <c r="D451" s="19">
        <v>0.5</v>
      </c>
      <c r="E451" s="19">
        <v>77910</v>
      </c>
      <c r="F451" s="54">
        <f t="shared" si="12"/>
        <v>38955</v>
      </c>
      <c r="G451" s="119">
        <f>SUM(F451*12)</f>
        <v>467460</v>
      </c>
    </row>
    <row r="452" spans="1:7" s="106" customFormat="1" ht="19.5" customHeight="1">
      <c r="A452" s="39">
        <v>6</v>
      </c>
      <c r="B452" s="115" t="s">
        <v>11</v>
      </c>
      <c r="C452" s="19">
        <v>1</v>
      </c>
      <c r="D452" s="19">
        <v>0.5</v>
      </c>
      <c r="E452" s="19">
        <v>72752</v>
      </c>
      <c r="F452" s="54">
        <f t="shared" si="12"/>
        <v>36376</v>
      </c>
      <c r="G452" s="119">
        <f>SUM(F452*12)</f>
        <v>436512</v>
      </c>
    </row>
    <row r="453" spans="1:7" s="106" customFormat="1" ht="19.5" customHeight="1">
      <c r="A453" s="39">
        <v>7</v>
      </c>
      <c r="B453" s="115" t="s">
        <v>12</v>
      </c>
      <c r="C453" s="19">
        <v>1</v>
      </c>
      <c r="D453" s="19">
        <v>0.5</v>
      </c>
      <c r="E453" s="19">
        <v>77910</v>
      </c>
      <c r="F453" s="54">
        <f t="shared" si="12"/>
        <v>38955</v>
      </c>
      <c r="G453" s="119">
        <f>SUM(F453*12)</f>
        <v>467460</v>
      </c>
    </row>
    <row r="454" spans="1:7" s="106" customFormat="1" ht="19.5" customHeight="1">
      <c r="A454" s="39">
        <v>8</v>
      </c>
      <c r="B454" s="115" t="s">
        <v>123</v>
      </c>
      <c r="C454" s="19">
        <v>1</v>
      </c>
      <c r="D454" s="19">
        <v>0.25</v>
      </c>
      <c r="E454" s="19">
        <v>77910</v>
      </c>
      <c r="F454" s="55">
        <f t="shared" si="12"/>
        <v>19477.5</v>
      </c>
      <c r="G454" s="119">
        <v>233736</v>
      </c>
    </row>
    <row r="455" spans="1:7" s="106" customFormat="1" ht="19.5" customHeight="1">
      <c r="A455" s="39">
        <v>9</v>
      </c>
      <c r="B455" s="115" t="s">
        <v>106</v>
      </c>
      <c r="C455" s="19">
        <v>1</v>
      </c>
      <c r="D455" s="19">
        <v>0.5</v>
      </c>
      <c r="E455" s="19">
        <v>77910</v>
      </c>
      <c r="F455" s="55">
        <f t="shared" si="12"/>
        <v>38955</v>
      </c>
      <c r="G455" s="119">
        <f>SUM(F455*12)</f>
        <v>467460</v>
      </c>
    </row>
    <row r="456" spans="1:7" s="106" customFormat="1" ht="19.5" customHeight="1">
      <c r="A456" s="39">
        <v>10</v>
      </c>
      <c r="B456" s="115" t="s">
        <v>71</v>
      </c>
      <c r="C456" s="19">
        <v>1</v>
      </c>
      <c r="D456" s="19">
        <v>0.25</v>
      </c>
      <c r="E456" s="19">
        <v>77910</v>
      </c>
      <c r="F456" s="55">
        <f t="shared" si="12"/>
        <v>19477.5</v>
      </c>
      <c r="G456" s="119">
        <v>233736</v>
      </c>
    </row>
    <row r="457" spans="1:7" s="106" customFormat="1" ht="19.5" customHeight="1">
      <c r="A457" s="39">
        <v>11</v>
      </c>
      <c r="B457" s="115" t="s">
        <v>61</v>
      </c>
      <c r="C457" s="19">
        <v>1</v>
      </c>
      <c r="D457" s="19">
        <v>0.25</v>
      </c>
      <c r="E457" s="19">
        <v>77910</v>
      </c>
      <c r="F457" s="55">
        <f t="shared" si="12"/>
        <v>19477.5</v>
      </c>
      <c r="G457" s="119">
        <v>233736</v>
      </c>
    </row>
    <row r="458" spans="1:7" s="106" customFormat="1" ht="19.5" customHeight="1" thickBot="1">
      <c r="A458" s="39">
        <v>12</v>
      </c>
      <c r="B458" s="120" t="s">
        <v>63</v>
      </c>
      <c r="C458" s="44">
        <v>1</v>
      </c>
      <c r="D458" s="44">
        <v>1</v>
      </c>
      <c r="E458" s="44">
        <v>77910</v>
      </c>
      <c r="F458" s="121">
        <f t="shared" si="12"/>
        <v>77910</v>
      </c>
      <c r="G458" s="122">
        <f>SUM(F458*12)</f>
        <v>934920</v>
      </c>
    </row>
    <row r="459" spans="1:7" s="106" customFormat="1" ht="19.5" customHeight="1" thickBot="1">
      <c r="A459" s="45"/>
      <c r="B459" s="31" t="s">
        <v>1</v>
      </c>
      <c r="C459" s="32">
        <f>SUM(C447:C458)</f>
        <v>12</v>
      </c>
      <c r="D459" s="32">
        <f>SUM(D447:D458)</f>
        <v>7.87</v>
      </c>
      <c r="E459" s="32">
        <f>SUM(E447:E458)</f>
        <v>938784</v>
      </c>
      <c r="F459" s="32">
        <f>SUM(F447:F458)</f>
        <v>530245.5</v>
      </c>
      <c r="G459" s="123">
        <f>SUM(G447:G458)</f>
        <v>7768426</v>
      </c>
    </row>
    <row r="460" spans="1:7" s="106" customFormat="1" ht="19.5" customHeight="1">
      <c r="A460" s="47"/>
      <c r="B460" s="63"/>
      <c r="C460" s="62"/>
      <c r="D460" s="62"/>
      <c r="E460" s="62"/>
      <c r="F460" s="62"/>
      <c r="G460" s="62"/>
    </row>
    <row r="461" spans="1:7" s="106" customFormat="1" ht="19.5" customHeight="1">
      <c r="A461" s="47"/>
      <c r="B461" s="63"/>
      <c r="C461" s="62"/>
      <c r="D461" s="62"/>
      <c r="E461" s="62"/>
      <c r="F461" s="62"/>
      <c r="G461" s="62"/>
    </row>
    <row r="462" spans="1:7" s="106" customFormat="1" ht="19.5" customHeight="1">
      <c r="A462" s="47"/>
      <c r="B462" s="63"/>
      <c r="C462" s="62"/>
      <c r="D462" s="62"/>
      <c r="E462" s="62"/>
      <c r="F462" s="62"/>
      <c r="G462" s="62"/>
    </row>
    <row r="463" spans="1:7" s="106" customFormat="1" ht="19.5" customHeight="1">
      <c r="A463" s="47"/>
      <c r="B463" s="63"/>
      <c r="C463" s="62"/>
      <c r="D463" s="62"/>
      <c r="E463" s="62"/>
      <c r="F463" s="62"/>
      <c r="G463" s="62"/>
    </row>
    <row r="464" spans="1:7" s="106" customFormat="1" ht="19.5" customHeight="1">
      <c r="A464" s="47"/>
      <c r="B464" s="63"/>
      <c r="C464" s="62"/>
      <c r="D464" s="62"/>
      <c r="E464" s="62"/>
      <c r="F464" s="62"/>
      <c r="G464" s="62"/>
    </row>
    <row r="465" spans="1:7" s="106" customFormat="1" ht="19.5" customHeight="1">
      <c r="A465" s="47"/>
      <c r="B465" s="63"/>
      <c r="C465" s="62"/>
      <c r="D465" s="62"/>
      <c r="E465" s="62"/>
      <c r="F465" s="62"/>
      <c r="G465" s="62"/>
    </row>
    <row r="466" spans="1:7" s="106" customFormat="1" ht="19.5" customHeight="1">
      <c r="A466" s="47"/>
      <c r="B466" s="63"/>
      <c r="C466" s="62"/>
      <c r="D466" s="62"/>
      <c r="E466" s="62"/>
      <c r="F466" s="62"/>
      <c r="G466" s="62"/>
    </row>
    <row r="467" spans="1:7" s="106" customFormat="1" ht="19.5" customHeight="1">
      <c r="A467" s="47"/>
      <c r="B467" s="63"/>
      <c r="C467" s="62"/>
      <c r="D467" s="62"/>
      <c r="E467" s="62"/>
      <c r="F467" s="62"/>
      <c r="G467" s="62"/>
    </row>
    <row r="468" spans="1:7" s="106" customFormat="1" ht="19.5" customHeight="1">
      <c r="A468" s="47"/>
      <c r="B468" s="63"/>
      <c r="C468" s="62"/>
      <c r="D468" s="62"/>
      <c r="E468" s="62"/>
      <c r="F468" s="62"/>
      <c r="G468" s="62"/>
    </row>
    <row r="469" spans="1:7" s="106" customFormat="1" ht="19.5" customHeight="1">
      <c r="A469" s="47"/>
      <c r="B469" s="63"/>
      <c r="C469" s="62"/>
      <c r="D469" s="62"/>
      <c r="E469" s="62"/>
      <c r="F469" s="62"/>
      <c r="G469" s="62"/>
    </row>
    <row r="470" spans="1:7" s="106" customFormat="1" ht="19.5" customHeight="1">
      <c r="A470" s="47"/>
      <c r="B470" s="63"/>
      <c r="C470" s="62"/>
      <c r="D470" s="62"/>
      <c r="E470" s="62"/>
      <c r="F470" s="62"/>
      <c r="G470" s="62"/>
    </row>
    <row r="471" spans="1:7" s="106" customFormat="1" ht="19.5" customHeight="1">
      <c r="A471" s="47"/>
      <c r="B471" s="63"/>
      <c r="C471" s="62"/>
      <c r="D471" s="62"/>
      <c r="E471" s="62"/>
      <c r="F471" s="62"/>
      <c r="G471" s="62"/>
    </row>
    <row r="472" spans="1:7" s="106" customFormat="1" ht="19.5" customHeight="1">
      <c r="A472" s="47"/>
      <c r="B472" s="63"/>
      <c r="C472" s="62"/>
      <c r="D472" s="62"/>
      <c r="E472" s="62"/>
      <c r="F472" s="62"/>
      <c r="G472" s="62"/>
    </row>
    <row r="473" spans="1:7" s="106" customFormat="1" ht="19.5" customHeight="1">
      <c r="A473" s="47"/>
      <c r="B473" s="63"/>
      <c r="C473" s="62"/>
      <c r="D473" s="62"/>
      <c r="E473" s="62"/>
      <c r="F473" s="62"/>
      <c r="G473" s="62"/>
    </row>
    <row r="474" spans="1:7" s="106" customFormat="1" ht="19.5" customHeight="1">
      <c r="A474" s="47"/>
      <c r="B474" s="63"/>
      <c r="C474" s="62"/>
      <c r="D474" s="62"/>
      <c r="E474" s="62"/>
      <c r="F474" s="62"/>
      <c r="G474" s="62"/>
    </row>
    <row r="475" spans="1:7" s="106" customFormat="1" ht="19.5" customHeight="1">
      <c r="A475" s="47"/>
      <c r="B475" s="63"/>
      <c r="C475" s="62"/>
      <c r="D475" s="62"/>
      <c r="E475" s="62"/>
      <c r="F475" s="62"/>
      <c r="G475" s="62"/>
    </row>
    <row r="476" spans="1:7" s="106" customFormat="1" ht="19.5" customHeight="1">
      <c r="A476" s="47"/>
      <c r="B476" s="63"/>
      <c r="C476" s="62"/>
      <c r="D476" s="62"/>
      <c r="E476" s="62"/>
      <c r="F476" s="62"/>
      <c r="G476" s="62"/>
    </row>
    <row r="477" spans="1:7" s="106" customFormat="1" ht="19.5" customHeight="1">
      <c r="A477" s="47"/>
      <c r="B477" s="63"/>
      <c r="C477" s="62"/>
      <c r="D477" s="62"/>
      <c r="E477" s="62"/>
      <c r="F477" s="62"/>
      <c r="G477" s="62"/>
    </row>
    <row r="478" spans="1:7" s="106" customFormat="1" ht="19.5" customHeight="1">
      <c r="A478" s="47"/>
      <c r="B478" s="63"/>
      <c r="C478" s="62"/>
      <c r="D478" s="62"/>
      <c r="E478" s="62"/>
      <c r="F478" s="62"/>
      <c r="G478" s="62"/>
    </row>
    <row r="479" spans="1:7" s="106" customFormat="1" ht="19.5" customHeight="1">
      <c r="A479" s="47"/>
      <c r="B479" s="63"/>
      <c r="C479" s="62"/>
      <c r="D479" s="62"/>
      <c r="E479" s="62"/>
      <c r="F479" s="62"/>
      <c r="G479" s="62"/>
    </row>
    <row r="480" spans="1:7" s="106" customFormat="1" ht="19.5" customHeight="1">
      <c r="A480" s="47"/>
      <c r="B480" s="63"/>
      <c r="C480" s="62"/>
      <c r="D480" s="62"/>
      <c r="E480" s="62"/>
      <c r="F480" s="62"/>
      <c r="G480" s="62"/>
    </row>
    <row r="481" spans="1:7" s="106" customFormat="1" ht="19.5" customHeight="1">
      <c r="A481" s="47"/>
      <c r="B481" s="63"/>
      <c r="C481" s="62"/>
      <c r="D481" s="62"/>
      <c r="E481" s="62"/>
      <c r="F481" s="62"/>
      <c r="G481" s="62"/>
    </row>
    <row r="482" spans="1:7" s="106" customFormat="1" ht="19.5" customHeight="1">
      <c r="A482" s="47"/>
      <c r="B482" s="63"/>
      <c r="C482" s="62"/>
      <c r="D482" s="62"/>
      <c r="E482" s="62"/>
      <c r="F482" s="62"/>
      <c r="G482" s="62"/>
    </row>
    <row r="483" spans="1:7" s="106" customFormat="1" ht="19.5" customHeight="1">
      <c r="A483" s="47"/>
      <c r="B483" s="63"/>
      <c r="C483" s="62"/>
      <c r="D483" s="62"/>
      <c r="E483" s="62"/>
      <c r="F483" s="62"/>
      <c r="G483" s="62"/>
    </row>
    <row r="484" spans="1:7" s="106" customFormat="1" ht="19.5" customHeight="1">
      <c r="A484" s="47"/>
      <c r="B484" s="63"/>
      <c r="C484" s="62"/>
      <c r="D484" s="62"/>
      <c r="E484" s="62"/>
      <c r="F484" s="62"/>
      <c r="G484" s="62"/>
    </row>
    <row r="485" spans="1:7" s="106" customFormat="1" ht="19.5" customHeight="1">
      <c r="A485" s="47"/>
      <c r="B485" s="63"/>
      <c r="C485" s="62"/>
      <c r="D485" s="62"/>
      <c r="E485" s="62"/>
      <c r="F485" s="62"/>
      <c r="G485" s="62"/>
    </row>
    <row r="486" spans="1:7" s="106" customFormat="1" ht="19.5" customHeight="1">
      <c r="A486" s="47"/>
      <c r="B486" s="63"/>
      <c r="C486" s="62"/>
      <c r="D486" s="62"/>
      <c r="E486" s="6" t="s">
        <v>135</v>
      </c>
      <c r="F486" s="62"/>
      <c r="G486" s="62"/>
    </row>
    <row r="487" spans="1:7" s="106" customFormat="1" ht="19.5" customHeight="1">
      <c r="A487" s="47"/>
      <c r="B487" s="63"/>
      <c r="C487" s="62"/>
      <c r="D487" s="62"/>
      <c r="E487" s="62"/>
      <c r="F487" s="62"/>
      <c r="G487" s="62"/>
    </row>
    <row r="488" spans="1:7" s="106" customFormat="1" ht="19.5" customHeight="1">
      <c r="A488" s="271" t="s">
        <v>134</v>
      </c>
      <c r="B488" s="271"/>
      <c r="C488" s="271"/>
      <c r="D488" s="271"/>
      <c r="E488" s="271"/>
      <c r="F488" s="271"/>
      <c r="G488" s="271"/>
    </row>
    <row r="489" spans="1:7" s="106" customFormat="1" ht="19.5" customHeight="1">
      <c r="A489" s="47"/>
      <c r="B489" s="63"/>
      <c r="C489" s="62"/>
      <c r="D489" s="62"/>
      <c r="E489" s="62"/>
      <c r="F489" s="62"/>
      <c r="G489" s="62"/>
    </row>
    <row r="490" spans="1:7" ht="22.5">
      <c r="A490" s="272" t="s">
        <v>53</v>
      </c>
      <c r="B490" s="272"/>
      <c r="C490" s="272"/>
      <c r="D490" s="272"/>
      <c r="E490" s="272"/>
      <c r="F490" s="272"/>
      <c r="G490" s="272"/>
    </row>
    <row r="491" ht="16.5" thickBot="1">
      <c r="A491" s="4"/>
    </row>
    <row r="492" spans="1:7" ht="75" customHeight="1" thickBot="1">
      <c r="A492" s="9" t="s">
        <v>54</v>
      </c>
      <c r="B492" s="10" t="s">
        <v>55</v>
      </c>
      <c r="C492" s="11" t="s">
        <v>56</v>
      </c>
      <c r="D492" s="11" t="s">
        <v>67</v>
      </c>
      <c r="E492" s="11" t="s">
        <v>57</v>
      </c>
      <c r="F492" s="12" t="s">
        <v>58</v>
      </c>
      <c r="G492" s="13"/>
    </row>
    <row r="493" spans="1:7" ht="19.5" customHeight="1">
      <c r="A493" s="124">
        <v>1</v>
      </c>
      <c r="B493" s="125" t="s">
        <v>0</v>
      </c>
      <c r="C493" s="126">
        <v>1</v>
      </c>
      <c r="D493" s="126">
        <v>1</v>
      </c>
      <c r="E493" s="126">
        <v>100000</v>
      </c>
      <c r="F493" s="127">
        <f aca="true" t="shared" si="13" ref="F493:F499">SUM(E493*D493)</f>
        <v>100000</v>
      </c>
      <c r="G493" s="128">
        <f aca="true" t="shared" si="14" ref="G493:G508">F493*12</f>
        <v>1200000</v>
      </c>
    </row>
    <row r="494" spans="1:7" ht="19.5" customHeight="1">
      <c r="A494" s="129">
        <v>2</v>
      </c>
      <c r="B494" s="130" t="s">
        <v>82</v>
      </c>
      <c r="C494" s="131">
        <v>1</v>
      </c>
      <c r="D494" s="131">
        <v>1</v>
      </c>
      <c r="E494" s="131">
        <v>80000</v>
      </c>
      <c r="F494" s="132">
        <f t="shared" si="13"/>
        <v>80000</v>
      </c>
      <c r="G494" s="133">
        <f t="shared" si="14"/>
        <v>960000</v>
      </c>
    </row>
    <row r="495" spans="1:7" ht="19.5" customHeight="1">
      <c r="A495" s="129">
        <v>3</v>
      </c>
      <c r="B495" s="130" t="s">
        <v>12</v>
      </c>
      <c r="C495" s="134">
        <v>1</v>
      </c>
      <c r="D495" s="134">
        <v>1</v>
      </c>
      <c r="E495" s="134">
        <v>77904</v>
      </c>
      <c r="F495" s="132">
        <f>SUM(E495*D495)</f>
        <v>77904</v>
      </c>
      <c r="G495" s="133">
        <f>F495*12</f>
        <v>934848</v>
      </c>
    </row>
    <row r="496" spans="1:7" ht="33">
      <c r="A496" s="129">
        <v>4</v>
      </c>
      <c r="B496" s="135" t="s">
        <v>29</v>
      </c>
      <c r="C496" s="131">
        <v>1</v>
      </c>
      <c r="D496" s="131">
        <v>1</v>
      </c>
      <c r="E496" s="131">
        <v>77904</v>
      </c>
      <c r="F496" s="132">
        <f t="shared" si="13"/>
        <v>77904</v>
      </c>
      <c r="G496" s="136">
        <f t="shared" si="14"/>
        <v>934848</v>
      </c>
    </row>
    <row r="497" spans="1:7" ht="19.5" customHeight="1">
      <c r="A497" s="129">
        <v>5</v>
      </c>
      <c r="B497" s="135" t="s">
        <v>83</v>
      </c>
      <c r="C497" s="131">
        <v>1</v>
      </c>
      <c r="D497" s="131">
        <v>0.5</v>
      </c>
      <c r="E497" s="131">
        <v>72752</v>
      </c>
      <c r="F497" s="132">
        <f t="shared" si="13"/>
        <v>36376</v>
      </c>
      <c r="G497" s="136">
        <f>F497*12</f>
        <v>436512</v>
      </c>
    </row>
    <row r="498" spans="1:7" ht="19.5" customHeight="1">
      <c r="A498" s="129">
        <v>6</v>
      </c>
      <c r="B498" s="135" t="s">
        <v>84</v>
      </c>
      <c r="C498" s="131">
        <v>1</v>
      </c>
      <c r="D498" s="131">
        <v>0.5</v>
      </c>
      <c r="E498" s="131">
        <v>77904</v>
      </c>
      <c r="F498" s="132">
        <f t="shared" si="13"/>
        <v>38952</v>
      </c>
      <c r="G498" s="136">
        <f>F498*12</f>
        <v>467424</v>
      </c>
    </row>
    <row r="499" spans="1:7" ht="33">
      <c r="A499" s="129">
        <v>7</v>
      </c>
      <c r="B499" s="135" t="s">
        <v>26</v>
      </c>
      <c r="C499" s="131">
        <v>1</v>
      </c>
      <c r="D499" s="131">
        <v>1</v>
      </c>
      <c r="E499" s="131">
        <v>77904</v>
      </c>
      <c r="F499" s="132">
        <f t="shared" si="13"/>
        <v>77904</v>
      </c>
      <c r="G499" s="136">
        <f t="shared" si="14"/>
        <v>934848</v>
      </c>
    </row>
    <row r="500" spans="1:7" ht="19.5" customHeight="1">
      <c r="A500" s="129">
        <v>8</v>
      </c>
      <c r="B500" s="137" t="s">
        <v>15</v>
      </c>
      <c r="C500" s="134">
        <v>2</v>
      </c>
      <c r="D500" s="134">
        <v>1.5</v>
      </c>
      <c r="E500" s="134">
        <v>77904</v>
      </c>
      <c r="F500" s="132">
        <f aca="true" t="shared" si="15" ref="F500:F508">SUM(E500*D500)</f>
        <v>116856</v>
      </c>
      <c r="G500" s="133">
        <f t="shared" si="14"/>
        <v>1402272</v>
      </c>
    </row>
    <row r="501" spans="1:7" ht="19.5" customHeight="1">
      <c r="A501" s="129">
        <v>9</v>
      </c>
      <c r="B501" s="138" t="s">
        <v>16</v>
      </c>
      <c r="C501" s="134">
        <v>1</v>
      </c>
      <c r="D501" s="134">
        <v>1</v>
      </c>
      <c r="E501" s="134">
        <v>75000</v>
      </c>
      <c r="F501" s="132">
        <f t="shared" si="15"/>
        <v>75000</v>
      </c>
      <c r="G501" s="133">
        <f t="shared" si="14"/>
        <v>900000</v>
      </c>
    </row>
    <row r="502" spans="1:7" ht="19.5" customHeight="1">
      <c r="A502" s="129">
        <v>10</v>
      </c>
      <c r="B502" s="139" t="s">
        <v>10</v>
      </c>
      <c r="C502" s="134">
        <v>5</v>
      </c>
      <c r="D502" s="140">
        <v>4</v>
      </c>
      <c r="E502" s="134">
        <v>72752</v>
      </c>
      <c r="F502" s="132">
        <f t="shared" si="15"/>
        <v>291008</v>
      </c>
      <c r="G502" s="133">
        <f t="shared" si="14"/>
        <v>3492096</v>
      </c>
    </row>
    <row r="503" spans="1:7" ht="33">
      <c r="A503" s="129">
        <v>11</v>
      </c>
      <c r="B503" s="137" t="s">
        <v>49</v>
      </c>
      <c r="C503" s="134">
        <v>1</v>
      </c>
      <c r="D503" s="134">
        <v>1</v>
      </c>
      <c r="E503" s="141">
        <v>72752</v>
      </c>
      <c r="F503" s="132">
        <f t="shared" si="15"/>
        <v>72752</v>
      </c>
      <c r="G503" s="136">
        <f t="shared" si="14"/>
        <v>873024</v>
      </c>
    </row>
    <row r="504" spans="1:7" ht="33">
      <c r="A504" s="129">
        <v>12</v>
      </c>
      <c r="B504" s="142" t="s">
        <v>91</v>
      </c>
      <c r="C504" s="143">
        <v>1</v>
      </c>
      <c r="D504" s="143">
        <v>1</v>
      </c>
      <c r="E504" s="141">
        <v>77904</v>
      </c>
      <c r="F504" s="132">
        <f t="shared" si="15"/>
        <v>77904</v>
      </c>
      <c r="G504" s="136">
        <f t="shared" si="14"/>
        <v>934848</v>
      </c>
    </row>
    <row r="505" spans="1:7" ht="33">
      <c r="A505" s="129">
        <v>13</v>
      </c>
      <c r="B505" s="142" t="s">
        <v>129</v>
      </c>
      <c r="C505" s="143">
        <v>1</v>
      </c>
      <c r="D505" s="143">
        <v>0.5</v>
      </c>
      <c r="E505" s="141">
        <v>77904</v>
      </c>
      <c r="F505" s="132">
        <v>38952</v>
      </c>
      <c r="G505" s="136">
        <f t="shared" si="14"/>
        <v>467424</v>
      </c>
    </row>
    <row r="506" spans="1:7" ht="19.5" customHeight="1">
      <c r="A506" s="129">
        <v>14</v>
      </c>
      <c r="B506" s="142" t="s">
        <v>85</v>
      </c>
      <c r="C506" s="143">
        <v>2</v>
      </c>
      <c r="D506" s="143">
        <v>2</v>
      </c>
      <c r="E506" s="141">
        <v>72752</v>
      </c>
      <c r="F506" s="132">
        <f t="shared" si="15"/>
        <v>145504</v>
      </c>
      <c r="G506" s="136">
        <f t="shared" si="14"/>
        <v>1746048</v>
      </c>
    </row>
    <row r="507" spans="1:7" ht="19.5" customHeight="1">
      <c r="A507" s="129">
        <v>15</v>
      </c>
      <c r="B507" s="142" t="s">
        <v>37</v>
      </c>
      <c r="C507" s="143">
        <v>1</v>
      </c>
      <c r="D507" s="143">
        <v>0.5</v>
      </c>
      <c r="E507" s="141">
        <v>77904</v>
      </c>
      <c r="F507" s="132">
        <f t="shared" si="15"/>
        <v>38952</v>
      </c>
      <c r="G507" s="136">
        <f t="shared" si="14"/>
        <v>467424</v>
      </c>
    </row>
    <row r="508" spans="1:7" ht="19.5" customHeight="1" thickBot="1">
      <c r="A508" s="129">
        <v>16</v>
      </c>
      <c r="B508" s="142" t="s">
        <v>93</v>
      </c>
      <c r="C508" s="143">
        <v>2</v>
      </c>
      <c r="D508" s="143">
        <v>2</v>
      </c>
      <c r="E508" s="144">
        <v>72752</v>
      </c>
      <c r="F508" s="145">
        <f t="shared" si="15"/>
        <v>145504</v>
      </c>
      <c r="G508" s="146">
        <f t="shared" si="14"/>
        <v>1746048</v>
      </c>
    </row>
    <row r="509" spans="1:7" ht="19.5" customHeight="1" thickBot="1">
      <c r="A509" s="45"/>
      <c r="B509" s="31" t="s">
        <v>1</v>
      </c>
      <c r="C509" s="147">
        <f>SUM(C493:C508)</f>
        <v>23</v>
      </c>
      <c r="D509" s="148">
        <f>SUM(D493:D508)</f>
        <v>19.5</v>
      </c>
      <c r="E509" s="148">
        <f>SUM(E493:E508)</f>
        <v>1241992</v>
      </c>
      <c r="F509" s="148">
        <f>SUM(F493:F508)</f>
        <v>1491472</v>
      </c>
      <c r="G509" s="149">
        <f>SUM(G493:G508)</f>
        <v>17897664</v>
      </c>
    </row>
    <row r="510" spans="1:7" s="4" customFormat="1" ht="19.5" customHeight="1">
      <c r="A510" s="47"/>
      <c r="B510" s="150"/>
      <c r="C510" s="151"/>
      <c r="D510" s="151"/>
      <c r="E510" s="151"/>
      <c r="F510" s="151"/>
      <c r="G510" s="152"/>
    </row>
    <row r="511" spans="1:7" s="4" customFormat="1" ht="19.5" customHeight="1">
      <c r="A511" s="47"/>
      <c r="B511" s="283" t="s">
        <v>50</v>
      </c>
      <c r="C511" s="283"/>
      <c r="D511" s="283"/>
      <c r="E511" s="283"/>
      <c r="F511" s="283"/>
      <c r="G511" s="283"/>
    </row>
    <row r="512" spans="1:7" s="4" customFormat="1" ht="19.5" customHeight="1" thickBot="1">
      <c r="A512" s="47"/>
      <c r="B512" s="153"/>
      <c r="C512" s="153"/>
      <c r="D512" s="153"/>
      <c r="E512" s="153"/>
      <c r="F512" s="153"/>
      <c r="G512" s="153"/>
    </row>
    <row r="513" spans="1:7" s="4" customFormat="1" ht="75" customHeight="1" thickBot="1">
      <c r="A513" s="9" t="s">
        <v>54</v>
      </c>
      <c r="B513" s="10" t="s">
        <v>55</v>
      </c>
      <c r="C513" s="11" t="s">
        <v>56</v>
      </c>
      <c r="D513" s="11" t="s">
        <v>67</v>
      </c>
      <c r="E513" s="11" t="s">
        <v>57</v>
      </c>
      <c r="F513" s="12" t="s">
        <v>58</v>
      </c>
      <c r="G513" s="13"/>
    </row>
    <row r="514" spans="1:7" s="4" customFormat="1" ht="19.5" customHeight="1">
      <c r="A514" s="124">
        <v>1</v>
      </c>
      <c r="B514" s="154" t="s">
        <v>51</v>
      </c>
      <c r="C514" s="155">
        <v>1</v>
      </c>
      <c r="D514" s="155">
        <v>1</v>
      </c>
      <c r="E514" s="155">
        <v>80000</v>
      </c>
      <c r="F514" s="156">
        <f>SUM(E514*D514)</f>
        <v>80000</v>
      </c>
      <c r="G514" s="157">
        <f aca="true" t="shared" si="16" ref="G514:G519">F514*8.4</f>
        <v>672000</v>
      </c>
    </row>
    <row r="515" spans="1:7" s="4" customFormat="1" ht="19.5" customHeight="1">
      <c r="A515" s="257">
        <v>2</v>
      </c>
      <c r="B515" s="258" t="s">
        <v>18</v>
      </c>
      <c r="C515" s="141">
        <v>2</v>
      </c>
      <c r="D515" s="141">
        <v>2</v>
      </c>
      <c r="E515" s="141">
        <v>77904</v>
      </c>
      <c r="F515" s="158">
        <f>SUM(E515*D515)</f>
        <v>155808</v>
      </c>
      <c r="G515" s="259">
        <f t="shared" si="16"/>
        <v>1308787.2</v>
      </c>
    </row>
    <row r="516" spans="1:7" ht="19.5" customHeight="1">
      <c r="A516" s="257">
        <v>3</v>
      </c>
      <c r="B516" s="258" t="s">
        <v>18</v>
      </c>
      <c r="C516" s="141">
        <v>1</v>
      </c>
      <c r="D516" s="141">
        <v>1</v>
      </c>
      <c r="E516" s="141">
        <v>72752</v>
      </c>
      <c r="F516" s="158">
        <f>SUM(E516*D516)</f>
        <v>72752</v>
      </c>
      <c r="G516" s="259">
        <f t="shared" si="16"/>
        <v>611116.8</v>
      </c>
    </row>
    <row r="517" spans="1:7" ht="19.5" customHeight="1">
      <c r="A517" s="257">
        <v>4</v>
      </c>
      <c r="B517" s="258" t="s">
        <v>17</v>
      </c>
      <c r="C517" s="141">
        <v>4</v>
      </c>
      <c r="D517" s="141">
        <v>4</v>
      </c>
      <c r="E517" s="141">
        <v>77904</v>
      </c>
      <c r="F517" s="158">
        <f>SUM(E517*D517)</f>
        <v>311616</v>
      </c>
      <c r="G517" s="259">
        <f t="shared" si="16"/>
        <v>2617574.4</v>
      </c>
    </row>
    <row r="518" spans="1:7" ht="19.5" customHeight="1" thickBot="1">
      <c r="A518" s="260">
        <v>5</v>
      </c>
      <c r="B518" s="261" t="s">
        <v>17</v>
      </c>
      <c r="C518" s="262">
        <v>3</v>
      </c>
      <c r="D518" s="262">
        <v>3</v>
      </c>
      <c r="E518" s="262">
        <v>72752</v>
      </c>
      <c r="F518" s="263">
        <f>SUM(E518*D518)</f>
        <v>218256</v>
      </c>
      <c r="G518" s="264">
        <f t="shared" si="16"/>
        <v>1833350.4000000001</v>
      </c>
    </row>
    <row r="519" spans="1:7" ht="19.5" customHeight="1" thickBot="1">
      <c r="A519" s="45"/>
      <c r="B519" s="159" t="s">
        <v>1</v>
      </c>
      <c r="C519" s="147">
        <f>SUM(C514:C518)</f>
        <v>11</v>
      </c>
      <c r="D519" s="147">
        <f>SUM(D514:D518)</f>
        <v>11</v>
      </c>
      <c r="E519" s="147">
        <f>SUM(E514:E518)</f>
        <v>381312</v>
      </c>
      <c r="F519" s="160">
        <f>SUM(F514:F518)</f>
        <v>838432</v>
      </c>
      <c r="G519" s="161">
        <f t="shared" si="16"/>
        <v>7042828.800000001</v>
      </c>
    </row>
    <row r="520" spans="1:7" s="106" customFormat="1" ht="19.5" customHeight="1">
      <c r="A520" s="47"/>
      <c r="B520" s="63"/>
      <c r="C520" s="62"/>
      <c r="D520" s="62"/>
      <c r="E520" s="62"/>
      <c r="F520" s="62"/>
      <c r="G520" s="62"/>
    </row>
    <row r="521" spans="1:7" s="106" customFormat="1" ht="19.5" customHeight="1">
      <c r="A521" s="47"/>
      <c r="B521" s="63"/>
      <c r="C521" s="62"/>
      <c r="D521" s="62"/>
      <c r="E521" s="62"/>
      <c r="F521" s="62"/>
      <c r="G521" s="62"/>
    </row>
    <row r="522" spans="1:7" s="106" customFormat="1" ht="19.5" customHeight="1">
      <c r="A522" s="47"/>
      <c r="B522" s="63"/>
      <c r="C522" s="62"/>
      <c r="D522" s="62"/>
      <c r="E522" s="62"/>
      <c r="F522" s="62"/>
      <c r="G522" s="62"/>
    </row>
    <row r="523" spans="1:7" s="106" customFormat="1" ht="19.5" customHeight="1">
      <c r="A523" s="47"/>
      <c r="B523" s="63"/>
      <c r="C523" s="62"/>
      <c r="D523" s="62"/>
      <c r="E523" s="62"/>
      <c r="F523" s="62"/>
      <c r="G523" s="62"/>
    </row>
    <row r="524" spans="1:7" s="106" customFormat="1" ht="19.5" customHeight="1">
      <c r="A524" s="47"/>
      <c r="B524" s="63"/>
      <c r="C524" s="62"/>
      <c r="D524" s="62"/>
      <c r="E524" s="62"/>
      <c r="F524" s="62"/>
      <c r="G524" s="62"/>
    </row>
    <row r="525" spans="1:7" ht="16.5">
      <c r="A525" s="153"/>
      <c r="B525" s="281" t="s">
        <v>86</v>
      </c>
      <c r="C525" s="281"/>
      <c r="D525" s="281"/>
      <c r="E525" s="281"/>
      <c r="F525" s="281"/>
      <c r="G525" s="281"/>
    </row>
    <row r="526" spans="1:7" ht="17.25" thickBot="1">
      <c r="A526" s="153"/>
      <c r="B526" s="153"/>
      <c r="C526" s="153"/>
      <c r="D526" s="153"/>
      <c r="E526" s="153"/>
      <c r="F526" s="153"/>
      <c r="G526" s="153"/>
    </row>
    <row r="527" spans="1:7" ht="75" customHeight="1" thickBot="1">
      <c r="A527" s="9" t="s">
        <v>54</v>
      </c>
      <c r="B527" s="10" t="s">
        <v>55</v>
      </c>
      <c r="C527" s="11" t="s">
        <v>56</v>
      </c>
      <c r="D527" s="11" t="s">
        <v>67</v>
      </c>
      <c r="E527" s="11" t="s">
        <v>57</v>
      </c>
      <c r="F527" s="12" t="s">
        <v>58</v>
      </c>
      <c r="G527" s="13"/>
    </row>
    <row r="528" spans="1:7" ht="19.5" customHeight="1">
      <c r="A528" s="162">
        <v>1</v>
      </c>
      <c r="B528" s="163" t="s">
        <v>87</v>
      </c>
      <c r="C528" s="164">
        <v>1</v>
      </c>
      <c r="D528" s="164">
        <v>1</v>
      </c>
      <c r="E528" s="164">
        <v>80000</v>
      </c>
      <c r="F528" s="165">
        <f>SUM(E528*D528)</f>
        <v>80000</v>
      </c>
      <c r="G528" s="166">
        <f>F528*8.4</f>
        <v>672000</v>
      </c>
    </row>
    <row r="529" spans="1:7" ht="19.5" customHeight="1">
      <c r="A529" s="167">
        <v>2</v>
      </c>
      <c r="B529" s="168" t="s">
        <v>88</v>
      </c>
      <c r="C529" s="169">
        <v>5</v>
      </c>
      <c r="D529" s="169">
        <v>4.5</v>
      </c>
      <c r="E529" s="169">
        <v>72752</v>
      </c>
      <c r="F529" s="170">
        <f>SUM(E529*D529)</f>
        <v>327384</v>
      </c>
      <c r="G529" s="171">
        <f>F529*8.4</f>
        <v>2750025.6</v>
      </c>
    </row>
    <row r="530" spans="1:7" ht="19.5" customHeight="1">
      <c r="A530" s="167">
        <v>3</v>
      </c>
      <c r="B530" s="168" t="s">
        <v>88</v>
      </c>
      <c r="C530" s="169">
        <v>5</v>
      </c>
      <c r="D530" s="169">
        <v>5</v>
      </c>
      <c r="E530" s="169">
        <v>77904</v>
      </c>
      <c r="F530" s="170">
        <f>SUM(E530*D530)</f>
        <v>389520</v>
      </c>
      <c r="G530" s="171">
        <f>F530*8.4</f>
        <v>3271968</v>
      </c>
    </row>
    <row r="531" spans="1:7" ht="19.5" customHeight="1" thickBot="1">
      <c r="A531" s="172">
        <v>4</v>
      </c>
      <c r="B531" s="173" t="s">
        <v>89</v>
      </c>
      <c r="C531" s="174">
        <v>1</v>
      </c>
      <c r="D531" s="174">
        <v>0.5</v>
      </c>
      <c r="E531" s="174">
        <v>72752</v>
      </c>
      <c r="F531" s="175">
        <f>SUM(E531*D531)</f>
        <v>36376</v>
      </c>
      <c r="G531" s="176">
        <f>F531*8.4</f>
        <v>305558.4</v>
      </c>
    </row>
    <row r="532" spans="1:7" ht="19.5" customHeight="1" thickBot="1">
      <c r="A532" s="177"/>
      <c r="B532" s="178" t="s">
        <v>1</v>
      </c>
      <c r="C532" s="179">
        <f>SUM(C528:C531)</f>
        <v>12</v>
      </c>
      <c r="D532" s="179">
        <f>SUM(D528:D531)</f>
        <v>11</v>
      </c>
      <c r="E532" s="179">
        <f>SUM(E528:E531)</f>
        <v>303408</v>
      </c>
      <c r="F532" s="180">
        <f>SUM(F528:F531)</f>
        <v>833280</v>
      </c>
      <c r="G532" s="181">
        <f>F532*8.4</f>
        <v>6999552</v>
      </c>
    </row>
    <row r="533" spans="1:7" ht="16.5">
      <c r="A533" s="151"/>
      <c r="B533" s="151"/>
      <c r="C533" s="182"/>
      <c r="D533" s="182"/>
      <c r="E533" s="182"/>
      <c r="F533" s="182"/>
      <c r="G533" s="183"/>
    </row>
    <row r="534" spans="1:7" ht="16.5">
      <c r="A534" s="152"/>
      <c r="B534" s="282" t="s">
        <v>90</v>
      </c>
      <c r="C534" s="282"/>
      <c r="D534" s="282"/>
      <c r="E534" s="282"/>
      <c r="F534" s="282"/>
      <c r="G534" s="152"/>
    </row>
    <row r="535" spans="1:7" ht="17.25" thickBot="1">
      <c r="A535" s="152"/>
      <c r="B535" s="152"/>
      <c r="C535" s="152"/>
      <c r="D535" s="152"/>
      <c r="E535" s="152"/>
      <c r="F535" s="152"/>
      <c r="G535" s="152"/>
    </row>
    <row r="536" spans="1:7" s="4" customFormat="1" ht="75" customHeight="1" thickBot="1">
      <c r="A536" s="9" t="s">
        <v>54</v>
      </c>
      <c r="B536" s="10" t="s">
        <v>55</v>
      </c>
      <c r="C536" s="11" t="s">
        <v>56</v>
      </c>
      <c r="D536" s="11" t="s">
        <v>67</v>
      </c>
      <c r="E536" s="11" t="s">
        <v>57</v>
      </c>
      <c r="F536" s="12" t="s">
        <v>58</v>
      </c>
      <c r="G536" s="13"/>
    </row>
    <row r="537" spans="1:7" s="4" customFormat="1" ht="19.5" customHeight="1">
      <c r="A537" s="162">
        <v>1</v>
      </c>
      <c r="B537" s="163" t="s">
        <v>21</v>
      </c>
      <c r="C537" s="164">
        <v>1</v>
      </c>
      <c r="D537" s="164">
        <v>1</v>
      </c>
      <c r="E537" s="164">
        <v>80000</v>
      </c>
      <c r="F537" s="165">
        <f>SUM(D537*E537)</f>
        <v>80000</v>
      </c>
      <c r="G537" s="166">
        <f>F537*12</f>
        <v>960000</v>
      </c>
    </row>
    <row r="538" spans="1:7" s="4" customFormat="1" ht="19.5" customHeight="1">
      <c r="A538" s="167">
        <v>2</v>
      </c>
      <c r="B538" s="168" t="s">
        <v>19</v>
      </c>
      <c r="C538" s="169">
        <v>1</v>
      </c>
      <c r="D538" s="169">
        <v>1</v>
      </c>
      <c r="E538" s="169">
        <v>77904</v>
      </c>
      <c r="F538" s="170">
        <f>SUM(D538*E538)</f>
        <v>77904</v>
      </c>
      <c r="G538" s="171">
        <f>F538*12</f>
        <v>934848</v>
      </c>
    </row>
    <row r="539" spans="1:7" s="4" customFormat="1" ht="19.5" customHeight="1" thickBot="1">
      <c r="A539" s="184">
        <v>3</v>
      </c>
      <c r="B539" s="185" t="s">
        <v>19</v>
      </c>
      <c r="C539" s="186">
        <v>2</v>
      </c>
      <c r="D539" s="186">
        <v>2</v>
      </c>
      <c r="E539" s="186">
        <v>72752</v>
      </c>
      <c r="F539" s="187">
        <f>SUM(D539*E539)</f>
        <v>145504</v>
      </c>
      <c r="G539" s="265">
        <f>F539*12</f>
        <v>1746048</v>
      </c>
    </row>
    <row r="540" spans="1:7" s="4" customFormat="1" ht="19.5" customHeight="1" thickBot="1">
      <c r="A540" s="177"/>
      <c r="B540" s="178" t="s">
        <v>1</v>
      </c>
      <c r="C540" s="179">
        <f>SUM(C537:C539)</f>
        <v>4</v>
      </c>
      <c r="D540" s="179">
        <f>SUM(D537:D539)</f>
        <v>4</v>
      </c>
      <c r="E540" s="179">
        <f>SUM(E537:E539)</f>
        <v>230656</v>
      </c>
      <c r="F540" s="179">
        <f>SUM(F537:F539)</f>
        <v>303408</v>
      </c>
      <c r="G540" s="189">
        <f>SUM(G537:G539)</f>
        <v>3640896</v>
      </c>
    </row>
    <row r="541" spans="1:7" s="4" customFormat="1" ht="18" customHeight="1">
      <c r="A541" s="152"/>
      <c r="B541" s="152"/>
      <c r="C541" s="152"/>
      <c r="D541" s="152"/>
      <c r="E541" s="152"/>
      <c r="F541" s="152"/>
      <c r="G541" s="152"/>
    </row>
    <row r="542" spans="1:7" s="4" customFormat="1" ht="18" customHeight="1">
      <c r="A542" s="152"/>
      <c r="B542" s="282" t="s">
        <v>20</v>
      </c>
      <c r="C542" s="282"/>
      <c r="D542" s="282"/>
      <c r="E542" s="282"/>
      <c r="F542" s="282"/>
      <c r="G542" s="152"/>
    </row>
    <row r="543" spans="1:7" s="4" customFormat="1" ht="18" customHeight="1" thickBot="1">
      <c r="A543" s="152"/>
      <c r="B543" s="152"/>
      <c r="C543" s="152"/>
      <c r="D543" s="152"/>
      <c r="E543" s="152"/>
      <c r="F543" s="152"/>
      <c r="G543" s="152"/>
    </row>
    <row r="544" spans="1:7" s="4" customFormat="1" ht="75" customHeight="1" thickBot="1">
      <c r="A544" s="9" t="s">
        <v>54</v>
      </c>
      <c r="B544" s="10" t="s">
        <v>55</v>
      </c>
      <c r="C544" s="11" t="s">
        <v>56</v>
      </c>
      <c r="D544" s="11" t="s">
        <v>67</v>
      </c>
      <c r="E544" s="11" t="s">
        <v>57</v>
      </c>
      <c r="F544" s="12" t="s">
        <v>58</v>
      </c>
      <c r="G544" s="13"/>
    </row>
    <row r="545" spans="1:7" s="4" customFormat="1" ht="19.5" customHeight="1">
      <c r="A545" s="190">
        <v>1</v>
      </c>
      <c r="B545" s="191" t="s">
        <v>21</v>
      </c>
      <c r="C545" s="192">
        <v>1</v>
      </c>
      <c r="D545" s="192">
        <v>1</v>
      </c>
      <c r="E545" s="192">
        <v>80000</v>
      </c>
      <c r="F545" s="193">
        <f>SUM(D545*E545)</f>
        <v>80000</v>
      </c>
      <c r="G545" s="266">
        <f>F545*12</f>
        <v>960000</v>
      </c>
    </row>
    <row r="546" spans="1:7" s="4" customFormat="1" ht="19.5" customHeight="1" thickBot="1">
      <c r="A546" s="194">
        <v>2</v>
      </c>
      <c r="B546" s="195" t="s">
        <v>19</v>
      </c>
      <c r="C546" s="196">
        <v>2</v>
      </c>
      <c r="D546" s="196">
        <v>2</v>
      </c>
      <c r="E546" s="196">
        <v>72752</v>
      </c>
      <c r="F546" s="197">
        <f>SUM(D546*E546)</f>
        <v>145504</v>
      </c>
      <c r="G546" s="267">
        <f>F546*12</f>
        <v>1746048</v>
      </c>
    </row>
    <row r="547" spans="1:7" s="4" customFormat="1" ht="19.5" customHeight="1" thickBot="1">
      <c r="A547" s="198"/>
      <c r="B547" s="178" t="s">
        <v>1</v>
      </c>
      <c r="C547" s="179">
        <f>SUM(C545:C546)</f>
        <v>3</v>
      </c>
      <c r="D547" s="179">
        <f>SUM(D545:D546)</f>
        <v>3</v>
      </c>
      <c r="E547" s="179">
        <f>SUM(E545:E546)</f>
        <v>152752</v>
      </c>
      <c r="F547" s="180">
        <f>SUM(F545:F546)</f>
        <v>225504</v>
      </c>
      <c r="G547" s="181">
        <f>SUM(G545:G546)</f>
        <v>2706048</v>
      </c>
    </row>
    <row r="548" spans="1:7" s="4" customFormat="1" ht="19.5" customHeight="1" thickBot="1">
      <c r="A548" s="199"/>
      <c r="B548" s="185"/>
      <c r="C548" s="186"/>
      <c r="D548" s="186"/>
      <c r="E548" s="186"/>
      <c r="F548" s="187"/>
      <c r="G548" s="188"/>
    </row>
    <row r="549" spans="1:7" s="4" customFormat="1" ht="19.5" customHeight="1" thickBot="1">
      <c r="A549" s="198"/>
      <c r="B549" s="178" t="s">
        <v>1</v>
      </c>
      <c r="C549" s="179">
        <f>SUM(C509+C519+C532+C540+C547)</f>
        <v>53</v>
      </c>
      <c r="D549" s="179">
        <f>SUM(D509+D519+D532+D540+D547)</f>
        <v>48.5</v>
      </c>
      <c r="E549" s="179">
        <f>SUM(E509+E519+E532+E540+E547)</f>
        <v>2310120</v>
      </c>
      <c r="F549" s="179">
        <f>SUM(F509+F519+F532+F540+F547)</f>
        <v>3692096</v>
      </c>
      <c r="G549" s="189">
        <f>SUM(G509+G519+G532+G540+G547)</f>
        <v>38286988.8</v>
      </c>
    </row>
    <row r="550" spans="1:7" s="106" customFormat="1" ht="19.5" customHeight="1">
      <c r="A550" s="47"/>
      <c r="B550" s="63"/>
      <c r="C550" s="62"/>
      <c r="D550" s="62"/>
      <c r="E550" s="62"/>
      <c r="F550" s="62"/>
      <c r="G550" s="62"/>
    </row>
    <row r="551" spans="1:7" s="106" customFormat="1" ht="19.5" customHeight="1">
      <c r="A551" s="47"/>
      <c r="B551" s="63"/>
      <c r="C551" s="62"/>
      <c r="D551" s="62"/>
      <c r="E551" s="62"/>
      <c r="F551" s="62"/>
      <c r="G551" s="62"/>
    </row>
    <row r="552" spans="1:7" s="106" customFormat="1" ht="19.5" customHeight="1">
      <c r="A552" s="47"/>
      <c r="B552" s="63"/>
      <c r="C552" s="62"/>
      <c r="D552" s="62"/>
      <c r="E552" s="62"/>
      <c r="F552" s="62"/>
      <c r="G552" s="62"/>
    </row>
    <row r="553" spans="1:7" s="106" customFormat="1" ht="19.5" customHeight="1">
      <c r="A553" s="47"/>
      <c r="B553" s="63"/>
      <c r="C553" s="62"/>
      <c r="D553" s="62"/>
      <c r="E553" s="62"/>
      <c r="F553" s="62"/>
      <c r="G553" s="62"/>
    </row>
    <row r="554" spans="1:7" s="106" customFormat="1" ht="19.5" customHeight="1">
      <c r="A554" s="47"/>
      <c r="B554" s="63"/>
      <c r="C554" s="62"/>
      <c r="D554" s="62"/>
      <c r="E554" s="62"/>
      <c r="F554" s="62"/>
      <c r="G554" s="62"/>
    </row>
    <row r="555" spans="1:7" s="106" customFormat="1" ht="19.5" customHeight="1">
      <c r="A555" s="47"/>
      <c r="B555" s="63"/>
      <c r="C555" s="62"/>
      <c r="D555" s="62"/>
      <c r="E555" s="62"/>
      <c r="F555" s="62"/>
      <c r="G555" s="62"/>
    </row>
    <row r="556" spans="1:7" s="106" customFormat="1" ht="19.5" customHeight="1">
      <c r="A556" s="47"/>
      <c r="B556" s="63"/>
      <c r="C556" s="62"/>
      <c r="D556" s="62"/>
      <c r="E556" s="62"/>
      <c r="F556" s="62"/>
      <c r="G556" s="62"/>
    </row>
    <row r="557" spans="1:7" s="106" customFormat="1" ht="19.5" customHeight="1">
      <c r="A557" s="47"/>
      <c r="B557" s="63"/>
      <c r="C557" s="62"/>
      <c r="D557" s="62"/>
      <c r="E557" s="62"/>
      <c r="F557" s="62"/>
      <c r="G557" s="62"/>
    </row>
    <row r="558" spans="1:7" s="106" customFormat="1" ht="19.5" customHeight="1">
      <c r="A558" s="47"/>
      <c r="B558" s="63"/>
      <c r="C558" s="62"/>
      <c r="D558" s="62"/>
      <c r="E558" s="62"/>
      <c r="F558" s="62"/>
      <c r="G558" s="62"/>
    </row>
    <row r="559" spans="1:7" s="106" customFormat="1" ht="19.5" customHeight="1">
      <c r="A559" s="47"/>
      <c r="B559" s="63"/>
      <c r="C559" s="62"/>
      <c r="D559" s="62"/>
      <c r="E559" s="62"/>
      <c r="F559" s="62"/>
      <c r="G559" s="62"/>
    </row>
    <row r="560" spans="1:7" s="106" customFormat="1" ht="19.5" customHeight="1">
      <c r="A560" s="47"/>
      <c r="B560" s="63"/>
      <c r="C560" s="62"/>
      <c r="D560" s="62"/>
      <c r="E560" s="62"/>
      <c r="F560" s="62"/>
      <c r="G560" s="62"/>
    </row>
    <row r="561" spans="1:7" s="106" customFormat="1" ht="19.5" customHeight="1">
      <c r="A561" s="47"/>
      <c r="B561" s="63"/>
      <c r="C561" s="62"/>
      <c r="D561" s="62"/>
      <c r="E561" s="62"/>
      <c r="F561" s="62"/>
      <c r="G561" s="62"/>
    </row>
    <row r="562" spans="1:7" s="106" customFormat="1" ht="19.5" customHeight="1">
      <c r="A562" s="47"/>
      <c r="B562" s="63"/>
      <c r="C562" s="62"/>
      <c r="D562" s="62"/>
      <c r="E562" s="62"/>
      <c r="F562" s="62"/>
      <c r="G562" s="62"/>
    </row>
    <row r="563" spans="1:7" s="106" customFormat="1" ht="19.5" customHeight="1">
      <c r="A563" s="47"/>
      <c r="B563" s="63"/>
      <c r="C563" s="62"/>
      <c r="D563" s="62"/>
      <c r="E563" s="62"/>
      <c r="F563" s="62"/>
      <c r="G563" s="62"/>
    </row>
    <row r="564" spans="1:7" s="106" customFormat="1" ht="19.5" customHeight="1">
      <c r="A564" s="47"/>
      <c r="B564" s="63"/>
      <c r="C564" s="62"/>
      <c r="D564" s="62"/>
      <c r="E564" s="62"/>
      <c r="F564" s="62"/>
      <c r="G564" s="62"/>
    </row>
    <row r="565" spans="1:7" s="106" customFormat="1" ht="19.5" customHeight="1">
      <c r="A565" s="47"/>
      <c r="B565" s="63"/>
      <c r="C565" s="62"/>
      <c r="D565" s="62"/>
      <c r="E565" s="62"/>
      <c r="F565" s="62"/>
      <c r="G565" s="62"/>
    </row>
    <row r="566" spans="1:7" s="106" customFormat="1" ht="19.5" customHeight="1">
      <c r="A566" s="47"/>
      <c r="B566" s="63"/>
      <c r="C566" s="62"/>
      <c r="D566" s="62"/>
      <c r="E566" s="62" t="s">
        <v>94</v>
      </c>
      <c r="F566" s="62"/>
      <c r="G566" s="62"/>
    </row>
    <row r="567" spans="1:7" s="106" customFormat="1" ht="19.5" customHeight="1">
      <c r="A567" s="47"/>
      <c r="B567" s="63"/>
      <c r="C567" s="62"/>
      <c r="D567" s="62"/>
      <c r="E567" s="62"/>
      <c r="F567" s="62"/>
      <c r="G567" s="62"/>
    </row>
    <row r="568" spans="1:7" s="4" customFormat="1" ht="19.5" customHeight="1">
      <c r="A568" s="276" t="s">
        <v>130</v>
      </c>
      <c r="B568" s="276"/>
      <c r="C568" s="276"/>
      <c r="D568" s="276"/>
      <c r="E568" s="276"/>
      <c r="F568" s="276"/>
      <c r="G568" s="276"/>
    </row>
    <row r="569" spans="1:7" s="106" customFormat="1" ht="19.5" customHeight="1">
      <c r="A569" s="47"/>
      <c r="B569" s="63"/>
      <c r="C569" s="62"/>
      <c r="D569" s="62"/>
      <c r="E569" s="62"/>
      <c r="F569" s="62"/>
      <c r="G569" s="62"/>
    </row>
    <row r="570" spans="1:7" s="4" customFormat="1" ht="19.5" customHeight="1">
      <c r="A570" s="272" t="s">
        <v>53</v>
      </c>
      <c r="B570" s="272"/>
      <c r="C570" s="272"/>
      <c r="D570" s="272"/>
      <c r="E570" s="272"/>
      <c r="F570" s="272"/>
      <c r="G570" s="272"/>
    </row>
    <row r="571" spans="1:7" s="4" customFormat="1" ht="19.5" customHeight="1" thickBot="1">
      <c r="A571" s="277"/>
      <c r="B571" s="277"/>
      <c r="C571" s="277"/>
      <c r="D571" s="277"/>
      <c r="E571" s="277"/>
      <c r="F571" s="277"/>
      <c r="G571" s="75"/>
    </row>
    <row r="572" spans="1:7" s="4" customFormat="1" ht="75" customHeight="1" thickBot="1">
      <c r="A572" s="9" t="s">
        <v>54</v>
      </c>
      <c r="B572" s="10" t="s">
        <v>55</v>
      </c>
      <c r="C572" s="11" t="s">
        <v>56</v>
      </c>
      <c r="D572" s="11" t="s">
        <v>67</v>
      </c>
      <c r="E572" s="11" t="s">
        <v>57</v>
      </c>
      <c r="F572" s="12" t="s">
        <v>58</v>
      </c>
      <c r="G572" s="13"/>
    </row>
    <row r="573" spans="1:7" s="4" customFormat="1" ht="19.5" customHeight="1">
      <c r="A573" s="79">
        <v>1</v>
      </c>
      <c r="B573" s="80" t="s">
        <v>59</v>
      </c>
      <c r="C573" s="81">
        <v>1</v>
      </c>
      <c r="D573" s="81">
        <v>1</v>
      </c>
      <c r="E573" s="81">
        <v>100000</v>
      </c>
      <c r="F573" s="200">
        <v>100000</v>
      </c>
      <c r="G573" s="201">
        <f>F573*12</f>
        <v>1200000</v>
      </c>
    </row>
    <row r="574" spans="1:10" ht="19.5" customHeight="1">
      <c r="A574" s="202">
        <v>2</v>
      </c>
      <c r="B574" s="40" t="s">
        <v>60</v>
      </c>
      <c r="C574" s="84">
        <v>1</v>
      </c>
      <c r="D574" s="84">
        <v>0.75</v>
      </c>
      <c r="E574" s="84">
        <v>72752</v>
      </c>
      <c r="F574" s="203">
        <f aca="true" t="shared" si="17" ref="F574:F579">SUM(E574*D574)</f>
        <v>54564</v>
      </c>
      <c r="G574" s="93">
        <f>F574*12</f>
        <v>654768</v>
      </c>
      <c r="J574" s="4"/>
    </row>
    <row r="575" spans="1:10" ht="19.5" customHeight="1">
      <c r="A575" s="202">
        <v>3</v>
      </c>
      <c r="B575" s="40" t="s">
        <v>34</v>
      </c>
      <c r="C575" s="84">
        <v>12</v>
      </c>
      <c r="D575" s="84">
        <v>14.93</v>
      </c>
      <c r="E575" s="84">
        <v>75000</v>
      </c>
      <c r="F575" s="203">
        <f t="shared" si="17"/>
        <v>1119750</v>
      </c>
      <c r="G575" s="93">
        <f aca="true" t="shared" si="18" ref="G575:G581">F575*12</f>
        <v>13437000</v>
      </c>
      <c r="J575" s="4"/>
    </row>
    <row r="576" spans="1:10" ht="19.5" customHeight="1">
      <c r="A576" s="202">
        <v>4</v>
      </c>
      <c r="B576" s="204" t="s">
        <v>34</v>
      </c>
      <c r="C576" s="84">
        <v>9</v>
      </c>
      <c r="D576" s="84">
        <v>11.11</v>
      </c>
      <c r="E576" s="84">
        <v>77904</v>
      </c>
      <c r="F576" s="205">
        <f t="shared" si="17"/>
        <v>865513.44</v>
      </c>
      <c r="G576" s="206">
        <f t="shared" si="18"/>
        <v>10386161.28</v>
      </c>
      <c r="J576" s="4"/>
    </row>
    <row r="577" spans="1:10" ht="19.5" customHeight="1">
      <c r="A577" s="202">
        <v>5</v>
      </c>
      <c r="B577" s="91" t="s">
        <v>61</v>
      </c>
      <c r="C577" s="85">
        <v>1</v>
      </c>
      <c r="D577" s="85">
        <v>0.5</v>
      </c>
      <c r="E577" s="84">
        <v>72752</v>
      </c>
      <c r="F577" s="207">
        <f t="shared" si="17"/>
        <v>36376</v>
      </c>
      <c r="G577" s="93">
        <f t="shared" si="18"/>
        <v>436512</v>
      </c>
      <c r="J577" s="4"/>
    </row>
    <row r="578" spans="1:7" s="4" customFormat="1" ht="19.5" customHeight="1">
      <c r="A578" s="202">
        <v>6</v>
      </c>
      <c r="B578" s="91" t="s">
        <v>62</v>
      </c>
      <c r="C578" s="92">
        <v>1</v>
      </c>
      <c r="D578" s="92">
        <v>1</v>
      </c>
      <c r="E578" s="84">
        <v>72752</v>
      </c>
      <c r="F578" s="207">
        <f t="shared" si="17"/>
        <v>72752</v>
      </c>
      <c r="G578" s="93">
        <f t="shared" si="18"/>
        <v>873024</v>
      </c>
    </row>
    <row r="579" spans="1:7" s="4" customFormat="1" ht="19.5" customHeight="1">
      <c r="A579" s="202">
        <v>7</v>
      </c>
      <c r="B579" s="91" t="s">
        <v>62</v>
      </c>
      <c r="C579" s="92">
        <v>1</v>
      </c>
      <c r="D579" s="92">
        <v>1</v>
      </c>
      <c r="E579" s="84">
        <v>77904</v>
      </c>
      <c r="F579" s="207">
        <f t="shared" si="17"/>
        <v>77904</v>
      </c>
      <c r="G579" s="93">
        <f t="shared" si="18"/>
        <v>934848</v>
      </c>
    </row>
    <row r="580" spans="1:7" s="4" customFormat="1" ht="19.5" customHeight="1">
      <c r="A580" s="202">
        <v>8</v>
      </c>
      <c r="B580" s="91" t="s">
        <v>63</v>
      </c>
      <c r="C580" s="92">
        <v>1</v>
      </c>
      <c r="D580" s="92">
        <v>1</v>
      </c>
      <c r="E580" s="84">
        <v>77904</v>
      </c>
      <c r="F580" s="207">
        <v>77904</v>
      </c>
      <c r="G580" s="93">
        <f t="shared" si="18"/>
        <v>934848</v>
      </c>
    </row>
    <row r="581" spans="1:7" s="4" customFormat="1" ht="19.5" customHeight="1">
      <c r="A581" s="202">
        <v>9</v>
      </c>
      <c r="B581" s="91" t="s">
        <v>64</v>
      </c>
      <c r="C581" s="92">
        <v>1</v>
      </c>
      <c r="D581" s="92">
        <v>1</v>
      </c>
      <c r="E581" s="85">
        <v>77904</v>
      </c>
      <c r="F581" s="207">
        <v>77904</v>
      </c>
      <c r="G581" s="93">
        <f t="shared" si="18"/>
        <v>934848</v>
      </c>
    </row>
    <row r="582" spans="1:7" s="4" customFormat="1" ht="19.5" customHeight="1">
      <c r="A582" s="202">
        <v>10</v>
      </c>
      <c r="B582" s="98" t="s">
        <v>131</v>
      </c>
      <c r="C582" s="86">
        <v>1</v>
      </c>
      <c r="D582" s="86">
        <v>1</v>
      </c>
      <c r="E582" s="85">
        <v>72752</v>
      </c>
      <c r="F582" s="208">
        <v>72752</v>
      </c>
      <c r="G582" s="93">
        <f>F582*12</f>
        <v>873024</v>
      </c>
    </row>
    <row r="583" spans="1:7" s="4" customFormat="1" ht="19.5" customHeight="1" thickBot="1">
      <c r="A583" s="209">
        <v>11</v>
      </c>
      <c r="B583" s="210" t="s">
        <v>30</v>
      </c>
      <c r="C583" s="211">
        <v>1</v>
      </c>
      <c r="D583" s="211">
        <v>1</v>
      </c>
      <c r="E583" s="212">
        <v>77904</v>
      </c>
      <c r="F583" s="213">
        <v>77904</v>
      </c>
      <c r="G583" s="214">
        <f>F583*12</f>
        <v>934848</v>
      </c>
    </row>
    <row r="584" spans="1:7" s="4" customFormat="1" ht="19.5" customHeight="1" thickBot="1">
      <c r="A584" s="215"/>
      <c r="B584" s="67" t="s">
        <v>1</v>
      </c>
      <c r="C584" s="216">
        <f>SUM(C573:C583)</f>
        <v>30</v>
      </c>
      <c r="D584" s="216">
        <f>SUM(D573:D583)</f>
        <v>34.29</v>
      </c>
      <c r="E584" s="216">
        <f>SUM(E573:E583)</f>
        <v>855528</v>
      </c>
      <c r="F584" s="217">
        <f>SUM(F573:F583)</f>
        <v>2633323.44</v>
      </c>
      <c r="G584" s="218">
        <f>SUM(G573:G583)</f>
        <v>31599881.28</v>
      </c>
    </row>
    <row r="585" spans="1:7" s="106" customFormat="1" ht="19.5" customHeight="1">
      <c r="A585" s="47"/>
      <c r="B585" s="63"/>
      <c r="C585" s="62"/>
      <c r="D585" s="62"/>
      <c r="E585" s="62"/>
      <c r="F585" s="62"/>
      <c r="G585" s="62"/>
    </row>
    <row r="586" spans="1:7" s="106" customFormat="1" ht="19.5" customHeight="1">
      <c r="A586" s="47"/>
      <c r="B586" s="63"/>
      <c r="C586" s="62"/>
      <c r="D586" s="62"/>
      <c r="E586" s="62"/>
      <c r="F586" s="62"/>
      <c r="G586" s="62"/>
    </row>
    <row r="587" spans="1:7" s="4" customFormat="1" ht="19.5" customHeight="1">
      <c r="A587" s="76"/>
      <c r="B587" s="75"/>
      <c r="C587" s="75"/>
      <c r="D587" s="77"/>
      <c r="E587" s="77" t="s">
        <v>95</v>
      </c>
      <c r="F587" s="77"/>
      <c r="G587" s="77"/>
    </row>
    <row r="588" spans="1:7" s="4" customFormat="1" ht="19.5" customHeight="1">
      <c r="A588" s="76"/>
      <c r="B588" s="75"/>
      <c r="C588" s="75"/>
      <c r="D588" s="77"/>
      <c r="E588" s="77"/>
      <c r="F588" s="77"/>
      <c r="G588" s="77"/>
    </row>
    <row r="589" spans="1:7" s="4" customFormat="1" ht="19.5" customHeight="1">
      <c r="A589" s="276" t="s">
        <v>110</v>
      </c>
      <c r="B589" s="276"/>
      <c r="C589" s="276"/>
      <c r="D589" s="276"/>
      <c r="E589" s="276"/>
      <c r="F589" s="276"/>
      <c r="G589" s="276"/>
    </row>
    <row r="590" spans="1:7" s="4" customFormat="1" ht="19.5" customHeight="1">
      <c r="A590" s="78"/>
      <c r="B590" s="78"/>
      <c r="C590" s="78"/>
      <c r="D590" s="78"/>
      <c r="E590" s="78"/>
      <c r="F590" s="78"/>
      <c r="G590" s="75"/>
    </row>
    <row r="591" spans="1:7" s="4" customFormat="1" ht="19.5" customHeight="1">
      <c r="A591" s="272" t="s">
        <v>53</v>
      </c>
      <c r="B591" s="272"/>
      <c r="C591" s="272"/>
      <c r="D591" s="272"/>
      <c r="E591" s="272"/>
      <c r="F591" s="272"/>
      <c r="G591" s="272"/>
    </row>
    <row r="592" spans="1:7" s="4" customFormat="1" ht="19.5" customHeight="1" thickBot="1">
      <c r="A592" s="277"/>
      <c r="B592" s="277"/>
      <c r="C592" s="277"/>
      <c r="D592" s="277"/>
      <c r="E592" s="277"/>
      <c r="F592" s="277"/>
      <c r="G592" s="75"/>
    </row>
    <row r="593" spans="1:7" s="4" customFormat="1" ht="75" customHeight="1" thickBot="1">
      <c r="A593" s="9" t="s">
        <v>54</v>
      </c>
      <c r="B593" s="10" t="s">
        <v>55</v>
      </c>
      <c r="C593" s="11" t="s">
        <v>56</v>
      </c>
      <c r="D593" s="11" t="s">
        <v>67</v>
      </c>
      <c r="E593" s="11" t="s">
        <v>57</v>
      </c>
      <c r="F593" s="12" t="s">
        <v>58</v>
      </c>
      <c r="G593" s="13"/>
    </row>
    <row r="594" spans="1:7" s="4" customFormat="1" ht="19.5" customHeight="1">
      <c r="A594" s="79">
        <v>1</v>
      </c>
      <c r="B594" s="80" t="s">
        <v>59</v>
      </c>
      <c r="C594" s="81">
        <v>1</v>
      </c>
      <c r="D594" s="81">
        <v>1</v>
      </c>
      <c r="E594" s="81">
        <v>85000</v>
      </c>
      <c r="F594" s="81">
        <f>SUM(E594*D594)</f>
        <v>85000</v>
      </c>
      <c r="G594" s="201">
        <f>F594*12</f>
        <v>1020000</v>
      </c>
    </row>
    <row r="595" spans="1:7" s="4" customFormat="1" ht="19.5" customHeight="1">
      <c r="A595" s="202">
        <v>2</v>
      </c>
      <c r="B595" s="40" t="s">
        <v>60</v>
      </c>
      <c r="C595" s="84">
        <v>1</v>
      </c>
      <c r="D595" s="84">
        <v>0.5</v>
      </c>
      <c r="E595" s="84">
        <v>75000</v>
      </c>
      <c r="F595" s="203">
        <f>SUM(E595*D595)</f>
        <v>37500</v>
      </c>
      <c r="G595" s="93">
        <f>F595*12</f>
        <v>450000</v>
      </c>
    </row>
    <row r="596" spans="1:7" s="4" customFormat="1" ht="19.5" customHeight="1">
      <c r="A596" s="202">
        <v>3</v>
      </c>
      <c r="B596" s="40" t="s">
        <v>34</v>
      </c>
      <c r="C596" s="84">
        <v>3</v>
      </c>
      <c r="D596" s="84">
        <v>3</v>
      </c>
      <c r="E596" s="84">
        <v>75000</v>
      </c>
      <c r="F596" s="203">
        <f>SUM(E596*D596)</f>
        <v>225000</v>
      </c>
      <c r="G596" s="93">
        <f>F596*12</f>
        <v>2700000</v>
      </c>
    </row>
    <row r="597" spans="1:7" s="4" customFormat="1" ht="19.5" customHeight="1">
      <c r="A597" s="202">
        <v>4</v>
      </c>
      <c r="B597" s="40" t="s">
        <v>34</v>
      </c>
      <c r="C597" s="84">
        <v>2</v>
      </c>
      <c r="D597" s="84">
        <v>2</v>
      </c>
      <c r="E597" s="84">
        <v>78000</v>
      </c>
      <c r="F597" s="203">
        <f>SUM(E597*D597)</f>
        <v>156000</v>
      </c>
      <c r="G597" s="93">
        <f>F597*12</f>
        <v>1872000</v>
      </c>
    </row>
    <row r="598" spans="1:10" ht="19.5" customHeight="1" thickBot="1">
      <c r="A598" s="209">
        <v>5</v>
      </c>
      <c r="B598" s="219" t="s">
        <v>108</v>
      </c>
      <c r="C598" s="212">
        <v>1</v>
      </c>
      <c r="D598" s="212">
        <v>0.75</v>
      </c>
      <c r="E598" s="220">
        <v>75000</v>
      </c>
      <c r="F598" s="212">
        <f>SUM(E598*D598)</f>
        <v>56250</v>
      </c>
      <c r="G598" s="214">
        <f>F598*12</f>
        <v>675000</v>
      </c>
      <c r="J598" s="4"/>
    </row>
    <row r="599" spans="1:10" ht="19.5" customHeight="1" thickBot="1">
      <c r="A599" s="99"/>
      <c r="B599" s="100" t="s">
        <v>66</v>
      </c>
      <c r="C599" s="101">
        <v>7</v>
      </c>
      <c r="D599" s="101">
        <f>SUM(D594:D598)</f>
        <v>7.25</v>
      </c>
      <c r="E599" s="101">
        <f>SUM(E594:E598)</f>
        <v>388000</v>
      </c>
      <c r="F599" s="268">
        <f>SUM(F594:F598)</f>
        <v>559750</v>
      </c>
      <c r="G599" s="269">
        <f>SUM(G594:G598)</f>
        <v>6717000</v>
      </c>
      <c r="J599" s="4"/>
    </row>
    <row r="600" spans="1:10" ht="19.5" customHeight="1">
      <c r="A600" s="221"/>
      <c r="B600" s="222"/>
      <c r="C600" s="221"/>
      <c r="D600" s="221"/>
      <c r="E600" s="221"/>
      <c r="F600" s="223"/>
      <c r="G600" s="224"/>
      <c r="J600" s="4"/>
    </row>
    <row r="601" spans="1:10" ht="19.5" customHeight="1">
      <c r="A601" s="221"/>
      <c r="B601" s="222"/>
      <c r="C601" s="221"/>
      <c r="D601" s="221"/>
      <c r="E601" s="221"/>
      <c r="F601" s="223"/>
      <c r="G601" s="224"/>
      <c r="J601" s="4"/>
    </row>
    <row r="602" spans="1:10" ht="19.5" customHeight="1">
      <c r="A602" s="221"/>
      <c r="B602" s="222"/>
      <c r="C602" s="221"/>
      <c r="D602" s="221"/>
      <c r="E602" s="221"/>
      <c r="F602" s="223"/>
      <c r="G602" s="224"/>
      <c r="J602" s="4"/>
    </row>
    <row r="603" spans="1:10" ht="19.5" customHeight="1">
      <c r="A603" s="221"/>
      <c r="B603" s="222"/>
      <c r="C603" s="221"/>
      <c r="D603" s="221"/>
      <c r="E603" s="221"/>
      <c r="F603" s="223"/>
      <c r="G603" s="224"/>
      <c r="J603" s="4"/>
    </row>
    <row r="604" spans="1:10" ht="19.5" customHeight="1">
      <c r="A604" s="221"/>
      <c r="B604" s="222"/>
      <c r="C604" s="221"/>
      <c r="D604" s="221"/>
      <c r="E604" s="221"/>
      <c r="F604" s="223"/>
      <c r="G604" s="224"/>
      <c r="J604" s="4"/>
    </row>
    <row r="605" spans="1:10" ht="19.5" customHeight="1">
      <c r="A605" s="221"/>
      <c r="B605" s="222"/>
      <c r="C605" s="221"/>
      <c r="D605" s="221"/>
      <c r="E605" s="221"/>
      <c r="F605" s="223"/>
      <c r="G605" s="224"/>
      <c r="J605" s="4"/>
    </row>
    <row r="606" spans="1:10" ht="19.5" customHeight="1">
      <c r="A606" s="221"/>
      <c r="B606" s="222"/>
      <c r="C606" s="221"/>
      <c r="D606" s="221"/>
      <c r="E606" s="221"/>
      <c r="F606" s="223"/>
      <c r="G606" s="224"/>
      <c r="J606" s="4"/>
    </row>
    <row r="607" spans="1:10" ht="19.5" customHeight="1">
      <c r="A607" s="221"/>
      <c r="B607" s="222"/>
      <c r="C607" s="221"/>
      <c r="D607" s="221"/>
      <c r="E607" s="221"/>
      <c r="F607" s="223"/>
      <c r="G607" s="224"/>
      <c r="J607" s="4"/>
    </row>
    <row r="608" spans="1:7" ht="18.75">
      <c r="A608" s="76"/>
      <c r="B608" s="75"/>
      <c r="C608" s="75"/>
      <c r="D608" s="75"/>
      <c r="E608" s="77" t="s">
        <v>96</v>
      </c>
      <c r="F608" s="77"/>
      <c r="G608" s="77"/>
    </row>
    <row r="609" spans="1:10" ht="18.75">
      <c r="A609" s="76"/>
      <c r="B609" s="75"/>
      <c r="C609" s="75"/>
      <c r="D609" s="77"/>
      <c r="E609" s="77"/>
      <c r="F609" s="77"/>
      <c r="G609" s="77"/>
      <c r="J609" s="4"/>
    </row>
    <row r="610" spans="1:10" ht="27" customHeight="1">
      <c r="A610" s="279" t="s">
        <v>111</v>
      </c>
      <c r="B610" s="279"/>
      <c r="C610" s="279"/>
      <c r="D610" s="279"/>
      <c r="E610" s="279"/>
      <c r="F610" s="279"/>
      <c r="G610" s="279"/>
      <c r="J610" s="4"/>
    </row>
    <row r="611" spans="1:10" ht="20.25">
      <c r="A611" s="78"/>
      <c r="B611" s="78"/>
      <c r="C611" s="78"/>
      <c r="D611" s="78"/>
      <c r="E611" s="78"/>
      <c r="F611" s="78"/>
      <c r="G611" s="75"/>
      <c r="J611" s="4"/>
    </row>
    <row r="612" spans="1:10" ht="22.5">
      <c r="A612" s="272" t="s">
        <v>53</v>
      </c>
      <c r="B612" s="272"/>
      <c r="C612" s="272"/>
      <c r="D612" s="272"/>
      <c r="E612" s="272"/>
      <c r="F612" s="272"/>
      <c r="G612" s="272"/>
      <c r="J612" s="4"/>
    </row>
    <row r="613" spans="1:10" ht="18" thickBot="1">
      <c r="A613" s="277"/>
      <c r="B613" s="277"/>
      <c r="C613" s="277"/>
      <c r="D613" s="277"/>
      <c r="E613" s="277"/>
      <c r="F613" s="277"/>
      <c r="G613" s="75"/>
      <c r="J613" s="4"/>
    </row>
    <row r="614" spans="1:10" ht="75" customHeight="1" thickBot="1">
      <c r="A614" s="9" t="s">
        <v>54</v>
      </c>
      <c r="B614" s="10" t="s">
        <v>55</v>
      </c>
      <c r="C614" s="11" t="s">
        <v>56</v>
      </c>
      <c r="D614" s="11" t="s">
        <v>67</v>
      </c>
      <c r="E614" s="11" t="s">
        <v>57</v>
      </c>
      <c r="F614" s="12" t="s">
        <v>58</v>
      </c>
      <c r="G614" s="13"/>
      <c r="J614" s="4"/>
    </row>
    <row r="615" spans="1:7" s="4" customFormat="1" ht="19.5" customHeight="1">
      <c r="A615" s="83">
        <v>1</v>
      </c>
      <c r="B615" s="80" t="s">
        <v>59</v>
      </c>
      <c r="C615" s="84">
        <v>1</v>
      </c>
      <c r="D615" s="84">
        <v>1</v>
      </c>
      <c r="E615" s="84">
        <v>100000</v>
      </c>
      <c r="F615" s="226">
        <f aca="true" t="shared" si="19" ref="F615:F621">SUM(E615*D615)</f>
        <v>100000</v>
      </c>
      <c r="G615" s="103">
        <f aca="true" t="shared" si="20" ref="G615:G621">F615*12</f>
        <v>1200000</v>
      </c>
    </row>
    <row r="616" spans="1:7" s="4" customFormat="1" ht="19.5" customHeight="1">
      <c r="A616" s="202">
        <v>2</v>
      </c>
      <c r="B616" s="40" t="s">
        <v>60</v>
      </c>
      <c r="C616" s="85">
        <v>1</v>
      </c>
      <c r="D616" s="85">
        <v>0.5</v>
      </c>
      <c r="E616" s="85">
        <v>72752</v>
      </c>
      <c r="F616" s="85">
        <f t="shared" si="19"/>
        <v>36376</v>
      </c>
      <c r="G616" s="103">
        <f t="shared" si="20"/>
        <v>436512</v>
      </c>
    </row>
    <row r="617" spans="1:7" s="4" customFormat="1" ht="19.5" customHeight="1">
      <c r="A617" s="83">
        <v>3</v>
      </c>
      <c r="B617" s="40" t="s">
        <v>34</v>
      </c>
      <c r="C617" s="84">
        <v>11</v>
      </c>
      <c r="D617" s="84">
        <v>14.68</v>
      </c>
      <c r="E617" s="85">
        <v>75000</v>
      </c>
      <c r="F617" s="84">
        <f t="shared" si="19"/>
        <v>1101000</v>
      </c>
      <c r="G617" s="103">
        <f t="shared" si="20"/>
        <v>13212000</v>
      </c>
    </row>
    <row r="618" spans="1:7" s="4" customFormat="1" ht="19.5" customHeight="1">
      <c r="A618" s="202">
        <v>4</v>
      </c>
      <c r="B618" s="204" t="s">
        <v>34</v>
      </c>
      <c r="C618" s="84">
        <v>3</v>
      </c>
      <c r="D618" s="84">
        <v>3.385</v>
      </c>
      <c r="E618" s="85">
        <v>77904</v>
      </c>
      <c r="F618" s="227">
        <f t="shared" si="19"/>
        <v>263705.04</v>
      </c>
      <c r="G618" s="228">
        <f t="shared" si="20"/>
        <v>3164460.4799999995</v>
      </c>
    </row>
    <row r="619" spans="1:7" s="4" customFormat="1" ht="19.5" customHeight="1">
      <c r="A619" s="83">
        <v>5</v>
      </c>
      <c r="B619" s="91" t="s">
        <v>62</v>
      </c>
      <c r="C619" s="85">
        <v>1</v>
      </c>
      <c r="D619" s="85">
        <v>1</v>
      </c>
      <c r="E619" s="85">
        <v>72752</v>
      </c>
      <c r="F619" s="92">
        <f t="shared" si="19"/>
        <v>72752</v>
      </c>
      <c r="G619" s="103">
        <f t="shared" si="20"/>
        <v>873024</v>
      </c>
    </row>
    <row r="620" spans="1:7" s="4" customFormat="1" ht="19.5" customHeight="1">
      <c r="A620" s="202">
        <v>6</v>
      </c>
      <c r="B620" s="91" t="s">
        <v>64</v>
      </c>
      <c r="C620" s="92">
        <v>1</v>
      </c>
      <c r="D620" s="92">
        <v>0.5</v>
      </c>
      <c r="E620" s="85">
        <v>72752</v>
      </c>
      <c r="F620" s="207">
        <f t="shared" si="19"/>
        <v>36376</v>
      </c>
      <c r="G620" s="103">
        <f t="shared" si="20"/>
        <v>436512</v>
      </c>
    </row>
    <row r="621" spans="1:7" s="4" customFormat="1" ht="19.5" customHeight="1" thickBot="1">
      <c r="A621" s="229">
        <v>7</v>
      </c>
      <c r="B621" s="210" t="s">
        <v>65</v>
      </c>
      <c r="C621" s="96">
        <v>1</v>
      </c>
      <c r="D621" s="96">
        <v>0.5</v>
      </c>
      <c r="E621" s="85">
        <v>72752</v>
      </c>
      <c r="F621" s="207">
        <f t="shared" si="19"/>
        <v>36376</v>
      </c>
      <c r="G621" s="103">
        <f t="shared" si="20"/>
        <v>436512</v>
      </c>
    </row>
    <row r="622" spans="1:7" s="4" customFormat="1" ht="19.5" customHeight="1" thickBot="1">
      <c r="A622" s="99"/>
      <c r="B622" s="100" t="s">
        <v>66</v>
      </c>
      <c r="C622" s="101">
        <f>SUM(C615:C621)</f>
        <v>19</v>
      </c>
      <c r="D622" s="101">
        <f>SUM(D615:D621)</f>
        <v>21.564999999999998</v>
      </c>
      <c r="E622" s="101">
        <f>SUM(E615:E621)</f>
        <v>543912</v>
      </c>
      <c r="F622" s="230">
        <f>SUM(F615:F621)</f>
        <v>1646585.04</v>
      </c>
      <c r="G622" s="231">
        <f>SUM(G615:G621)</f>
        <v>19759020.48</v>
      </c>
    </row>
    <row r="623" spans="1:7" s="4" customFormat="1" ht="19.5" customHeight="1">
      <c r="A623" s="221"/>
      <c r="B623" s="222"/>
      <c r="C623" s="221"/>
      <c r="D623" s="221"/>
      <c r="E623" s="221"/>
      <c r="F623" s="223"/>
      <c r="G623" s="224"/>
    </row>
    <row r="624" spans="1:7" s="4" customFormat="1" ht="19.5" customHeight="1">
      <c r="A624" s="221"/>
      <c r="B624" s="222"/>
      <c r="C624" s="221"/>
      <c r="D624" s="221"/>
      <c r="E624" s="221"/>
      <c r="F624" s="223"/>
      <c r="G624" s="224"/>
    </row>
    <row r="625" spans="1:10" s="4" customFormat="1" ht="19.5" customHeight="1">
      <c r="A625" s="73"/>
      <c r="B625" s="74"/>
      <c r="C625" s="73"/>
      <c r="D625" s="73"/>
      <c r="E625" s="73" t="s">
        <v>136</v>
      </c>
      <c r="F625" s="73"/>
      <c r="G625" s="225"/>
      <c r="J625" s="7"/>
    </row>
    <row r="626" spans="1:10" s="4" customFormat="1" ht="19.5" customHeight="1">
      <c r="A626" s="73"/>
      <c r="B626" s="74"/>
      <c r="C626" s="73"/>
      <c r="D626" s="73"/>
      <c r="E626" s="73"/>
      <c r="F626" s="73"/>
      <c r="G626" s="225"/>
      <c r="J626" s="7"/>
    </row>
    <row r="627" spans="1:10" s="4" customFormat="1" ht="40.5" customHeight="1">
      <c r="A627" s="276" t="s">
        <v>141</v>
      </c>
      <c r="B627" s="276"/>
      <c r="C627" s="276"/>
      <c r="D627" s="276"/>
      <c r="E627" s="276"/>
      <c r="F627" s="276"/>
      <c r="G627" s="276"/>
      <c r="J627" s="7"/>
    </row>
    <row r="628" spans="1:10" s="4" customFormat="1" ht="19.5" customHeight="1">
      <c r="A628" s="73"/>
      <c r="B628" s="74"/>
      <c r="C628" s="73"/>
      <c r="D628" s="73"/>
      <c r="E628" s="73"/>
      <c r="F628" s="73"/>
      <c r="G628" s="225"/>
      <c r="J628" s="7"/>
    </row>
    <row r="629" spans="1:10" s="4" customFormat="1" ht="28.5" customHeight="1">
      <c r="A629" s="272" t="s">
        <v>53</v>
      </c>
      <c r="B629" s="272"/>
      <c r="C629" s="272"/>
      <c r="D629" s="272"/>
      <c r="E629" s="272"/>
      <c r="F629" s="272"/>
      <c r="G629" s="272"/>
      <c r="J629" s="7"/>
    </row>
    <row r="630" spans="1:10" s="4" customFormat="1" ht="18.75" customHeight="1" thickBot="1">
      <c r="A630" s="277"/>
      <c r="B630" s="277"/>
      <c r="C630" s="277"/>
      <c r="D630" s="277"/>
      <c r="E630" s="277"/>
      <c r="F630" s="277"/>
      <c r="G630" s="75"/>
      <c r="J630" s="7"/>
    </row>
    <row r="631" spans="1:10" s="4" customFormat="1" ht="75" customHeight="1" thickBot="1">
      <c r="A631" s="9" t="s">
        <v>54</v>
      </c>
      <c r="B631" s="10" t="s">
        <v>55</v>
      </c>
      <c r="C631" s="11" t="s">
        <v>56</v>
      </c>
      <c r="D631" s="11" t="s">
        <v>67</v>
      </c>
      <c r="E631" s="11" t="s">
        <v>57</v>
      </c>
      <c r="F631" s="12" t="s">
        <v>58</v>
      </c>
      <c r="G631" s="13"/>
      <c r="J631" s="7"/>
    </row>
    <row r="632" spans="1:10" s="4" customFormat="1" ht="19.5" customHeight="1">
      <c r="A632" s="79">
        <v>1</v>
      </c>
      <c r="B632" s="80" t="s">
        <v>59</v>
      </c>
      <c r="C632" s="81">
        <v>1</v>
      </c>
      <c r="D632" s="81">
        <v>1</v>
      </c>
      <c r="E632" s="81">
        <v>100000</v>
      </c>
      <c r="F632" s="81">
        <f aca="true" t="shared" si="21" ref="F632:F637">SUM(E632*D632)</f>
        <v>100000</v>
      </c>
      <c r="G632" s="232">
        <f aca="true" t="shared" si="22" ref="G632:G639">F632*12</f>
        <v>1200000</v>
      </c>
      <c r="J632" s="7"/>
    </row>
    <row r="633" spans="1:7" s="4" customFormat="1" ht="19.5" customHeight="1">
      <c r="A633" s="202">
        <v>2</v>
      </c>
      <c r="B633" s="40" t="s">
        <v>60</v>
      </c>
      <c r="C633" s="84">
        <v>1</v>
      </c>
      <c r="D633" s="84">
        <v>0.5</v>
      </c>
      <c r="E633" s="84">
        <v>72752</v>
      </c>
      <c r="F633" s="85">
        <f t="shared" si="21"/>
        <v>36376</v>
      </c>
      <c r="G633" s="103">
        <f t="shared" si="22"/>
        <v>436512</v>
      </c>
    </row>
    <row r="634" spans="1:7" s="4" customFormat="1" ht="19.5" customHeight="1">
      <c r="A634" s="202">
        <v>3</v>
      </c>
      <c r="B634" s="40" t="s">
        <v>34</v>
      </c>
      <c r="C634" s="84">
        <v>3</v>
      </c>
      <c r="D634" s="84">
        <v>3.88</v>
      </c>
      <c r="E634" s="84">
        <v>75000</v>
      </c>
      <c r="F634" s="85">
        <f>SUM(E634*D634)</f>
        <v>291000</v>
      </c>
      <c r="G634" s="103">
        <f t="shared" si="22"/>
        <v>3492000</v>
      </c>
    </row>
    <row r="635" spans="1:10" ht="19.5" customHeight="1">
      <c r="A635" s="202">
        <v>4</v>
      </c>
      <c r="B635" s="40" t="s">
        <v>34</v>
      </c>
      <c r="C635" s="84">
        <v>3</v>
      </c>
      <c r="D635" s="233">
        <v>2.78</v>
      </c>
      <c r="E635" s="84">
        <v>77904</v>
      </c>
      <c r="F635" s="90">
        <f>SUM(E635*D635)</f>
        <v>216573.12</v>
      </c>
      <c r="G635" s="228">
        <f t="shared" si="22"/>
        <v>2598877.44</v>
      </c>
      <c r="J635" s="4"/>
    </row>
    <row r="636" spans="1:10" ht="19.5" customHeight="1">
      <c r="A636" s="202">
        <v>5</v>
      </c>
      <c r="B636" s="40" t="s">
        <v>70</v>
      </c>
      <c r="C636" s="84">
        <v>1</v>
      </c>
      <c r="D636" s="84">
        <v>1</v>
      </c>
      <c r="E636" s="84">
        <v>72752</v>
      </c>
      <c r="F636" s="85">
        <f t="shared" si="21"/>
        <v>72752</v>
      </c>
      <c r="G636" s="103">
        <f t="shared" si="22"/>
        <v>873024</v>
      </c>
      <c r="J636" s="4"/>
    </row>
    <row r="637" spans="1:10" ht="19.5" customHeight="1">
      <c r="A637" s="202">
        <v>6</v>
      </c>
      <c r="B637" s="40" t="s">
        <v>64</v>
      </c>
      <c r="C637" s="84">
        <v>1</v>
      </c>
      <c r="D637" s="84">
        <v>0.5</v>
      </c>
      <c r="E637" s="84">
        <v>72752</v>
      </c>
      <c r="F637" s="85">
        <f t="shared" si="21"/>
        <v>36376</v>
      </c>
      <c r="G637" s="103">
        <f t="shared" si="22"/>
        <v>436512</v>
      </c>
      <c r="J637" s="4"/>
    </row>
    <row r="638" spans="1:10" ht="19.5" customHeight="1">
      <c r="A638" s="202">
        <v>7</v>
      </c>
      <c r="B638" s="40" t="s">
        <v>63</v>
      </c>
      <c r="C638" s="84">
        <v>1</v>
      </c>
      <c r="D638" s="84">
        <v>1</v>
      </c>
      <c r="E638" s="84">
        <v>77904</v>
      </c>
      <c r="F638" s="85">
        <f>SUM(E638*D638)</f>
        <v>77904</v>
      </c>
      <c r="G638" s="103">
        <f t="shared" si="22"/>
        <v>934848</v>
      </c>
      <c r="J638" s="4"/>
    </row>
    <row r="639" spans="1:10" ht="19.5" customHeight="1">
      <c r="A639" s="202">
        <v>8</v>
      </c>
      <c r="B639" s="40" t="s">
        <v>69</v>
      </c>
      <c r="C639" s="84">
        <v>1</v>
      </c>
      <c r="D639" s="84">
        <v>1</v>
      </c>
      <c r="E639" s="84">
        <v>72752</v>
      </c>
      <c r="F639" s="85">
        <f>SUM(E639*D639)</f>
        <v>72752</v>
      </c>
      <c r="G639" s="103">
        <f t="shared" si="22"/>
        <v>873024</v>
      </c>
      <c r="J639" s="4"/>
    </row>
    <row r="640" spans="1:10" ht="19.5" customHeight="1" thickBot="1">
      <c r="A640" s="110">
        <v>9</v>
      </c>
      <c r="B640" s="40" t="s">
        <v>103</v>
      </c>
      <c r="C640" s="226"/>
      <c r="D640" s="226"/>
      <c r="E640" s="226"/>
      <c r="F640" s="226"/>
      <c r="G640" s="234">
        <v>220000</v>
      </c>
      <c r="J640" s="4"/>
    </row>
    <row r="641" spans="1:10" ht="19.5" customHeight="1" thickBot="1">
      <c r="A641" s="99"/>
      <c r="B641" s="100" t="s">
        <v>66</v>
      </c>
      <c r="C641" s="101">
        <f>SUM(C632:C640)</f>
        <v>12</v>
      </c>
      <c r="D641" s="101">
        <f>SUM(D632:D640)</f>
        <v>11.66</v>
      </c>
      <c r="E641" s="101">
        <f>SUM(E631:E640)</f>
        <v>621816</v>
      </c>
      <c r="F641" s="230">
        <f>SUM(F632:F640)</f>
        <v>903733.12</v>
      </c>
      <c r="G641" s="231">
        <f>SUM(G632:G640)</f>
        <v>11064797.44</v>
      </c>
      <c r="J641" s="4"/>
    </row>
    <row r="642" spans="1:10" ht="19.5" customHeight="1">
      <c r="A642" s="221"/>
      <c r="B642" s="222"/>
      <c r="C642" s="221"/>
      <c r="D642" s="221"/>
      <c r="E642" s="221"/>
      <c r="F642" s="223"/>
      <c r="G642" s="224"/>
      <c r="J642" s="4"/>
    </row>
    <row r="643" spans="1:10" ht="19.5" customHeight="1">
      <c r="A643" s="221"/>
      <c r="B643" s="222"/>
      <c r="C643" s="221"/>
      <c r="D643" s="221"/>
      <c r="E643" s="221"/>
      <c r="F643" s="223"/>
      <c r="G643" s="224"/>
      <c r="J643" s="4"/>
    </row>
    <row r="644" spans="1:10" ht="19.5" customHeight="1">
      <c r="A644" s="221"/>
      <c r="B644" s="222"/>
      <c r="C644" s="221"/>
      <c r="D644" s="221"/>
      <c r="E644" s="221"/>
      <c r="F644" s="223"/>
      <c r="G644" s="224"/>
      <c r="J644" s="4"/>
    </row>
    <row r="645" spans="1:10" ht="19.5" customHeight="1">
      <c r="A645" s="221"/>
      <c r="B645" s="222"/>
      <c r="C645" s="221"/>
      <c r="D645" s="221"/>
      <c r="E645" s="221"/>
      <c r="F645" s="223"/>
      <c r="G645" s="224"/>
      <c r="J645" s="4"/>
    </row>
    <row r="646" spans="1:10" ht="19.5" customHeight="1">
      <c r="A646" s="221"/>
      <c r="B646" s="222"/>
      <c r="C646" s="221"/>
      <c r="D646" s="221"/>
      <c r="E646" s="221"/>
      <c r="F646" s="223"/>
      <c r="G646" s="224"/>
      <c r="J646" s="4"/>
    </row>
    <row r="647" spans="1:10" ht="19.5" customHeight="1">
      <c r="A647" s="221"/>
      <c r="B647" s="222"/>
      <c r="C647" s="221"/>
      <c r="D647" s="221"/>
      <c r="E647" s="221"/>
      <c r="F647" s="223"/>
      <c r="G647" s="224"/>
      <c r="J647" s="4"/>
    </row>
    <row r="648" spans="1:10" ht="19.5" customHeight="1">
      <c r="A648" s="221"/>
      <c r="B648" s="222"/>
      <c r="C648" s="221"/>
      <c r="D648" s="221"/>
      <c r="E648" s="221"/>
      <c r="F648" s="223"/>
      <c r="G648" s="224"/>
      <c r="J648" s="4"/>
    </row>
    <row r="649" spans="1:10" ht="16.5">
      <c r="A649" s="35"/>
      <c r="B649" s="36"/>
      <c r="C649" s="35"/>
      <c r="D649" s="35"/>
      <c r="E649" s="62" t="s">
        <v>97</v>
      </c>
      <c r="F649" s="35"/>
      <c r="J649" s="4"/>
    </row>
    <row r="650" spans="1:10" ht="15.75">
      <c r="A650" s="35"/>
      <c r="B650" s="36"/>
      <c r="C650" s="35"/>
      <c r="D650" s="35"/>
      <c r="E650" s="35"/>
      <c r="F650" s="35"/>
      <c r="J650" s="4"/>
    </row>
    <row r="651" spans="1:10" ht="16.5">
      <c r="A651" s="275" t="s">
        <v>142</v>
      </c>
      <c r="B651" s="275"/>
      <c r="C651" s="275"/>
      <c r="D651" s="275"/>
      <c r="E651" s="275"/>
      <c r="F651" s="275"/>
      <c r="G651" s="275"/>
      <c r="J651" s="4"/>
    </row>
    <row r="652" spans="1:10" ht="18">
      <c r="A652" s="8"/>
      <c r="B652" s="8"/>
      <c r="C652" s="8"/>
      <c r="D652" s="8"/>
      <c r="E652" s="8"/>
      <c r="F652" s="8"/>
      <c r="J652" s="4"/>
    </row>
    <row r="653" spans="1:10" ht="22.5">
      <c r="A653" s="272" t="s">
        <v>53</v>
      </c>
      <c r="B653" s="272"/>
      <c r="C653" s="272"/>
      <c r="D653" s="272"/>
      <c r="E653" s="272"/>
      <c r="F653" s="272"/>
      <c r="G653" s="272"/>
      <c r="J653" s="4"/>
    </row>
    <row r="654" spans="1:10" ht="15.75" customHeight="1" thickBot="1">
      <c r="A654" s="273"/>
      <c r="B654" s="273"/>
      <c r="C654" s="273"/>
      <c r="D654" s="273"/>
      <c r="E654" s="273"/>
      <c r="F654" s="273"/>
      <c r="J654" s="4"/>
    </row>
    <row r="655" spans="1:10" ht="75" customHeight="1" thickBot="1">
      <c r="A655" s="9" t="s">
        <v>54</v>
      </c>
      <c r="B655" s="10" t="s">
        <v>55</v>
      </c>
      <c r="C655" s="11" t="s">
        <v>56</v>
      </c>
      <c r="D655" s="11" t="s">
        <v>67</v>
      </c>
      <c r="E655" s="11" t="s">
        <v>57</v>
      </c>
      <c r="F655" s="12" t="s">
        <v>58</v>
      </c>
      <c r="G655" s="13"/>
      <c r="J655" s="4"/>
    </row>
    <row r="656" spans="1:10" ht="19.5" customHeight="1">
      <c r="A656" s="50">
        <v>1</v>
      </c>
      <c r="B656" s="51" t="s">
        <v>0</v>
      </c>
      <c r="C656" s="52">
        <v>1</v>
      </c>
      <c r="D656" s="52">
        <v>1</v>
      </c>
      <c r="E656" s="52">
        <v>100000</v>
      </c>
      <c r="F656" s="52">
        <f aca="true" t="shared" si="23" ref="F656:F664">SUM(E656*D656)</f>
        <v>100000</v>
      </c>
      <c r="G656" s="235">
        <f>F656*12</f>
        <v>1200000</v>
      </c>
      <c r="J656" s="4"/>
    </row>
    <row r="657" spans="1:7" ht="19.5" customHeight="1">
      <c r="A657" s="14">
        <v>2</v>
      </c>
      <c r="B657" s="15" t="s">
        <v>80</v>
      </c>
      <c r="C657" s="1">
        <v>1</v>
      </c>
      <c r="D657" s="1">
        <v>1</v>
      </c>
      <c r="E657" s="1">
        <v>77905</v>
      </c>
      <c r="F657" s="2">
        <f t="shared" si="23"/>
        <v>77905</v>
      </c>
      <c r="G657" s="16">
        <f>F657*12</f>
        <v>934860</v>
      </c>
    </row>
    <row r="658" spans="1:7" ht="19.5" customHeight="1">
      <c r="A658" s="14">
        <v>3</v>
      </c>
      <c r="B658" s="15" t="s">
        <v>12</v>
      </c>
      <c r="C658" s="1">
        <v>1</v>
      </c>
      <c r="D658" s="1">
        <v>1</v>
      </c>
      <c r="E658" s="1">
        <v>72752</v>
      </c>
      <c r="F658" s="19">
        <f>SUM(E658*D658)</f>
        <v>72752</v>
      </c>
      <c r="G658" s="24">
        <f aca="true" t="shared" si="24" ref="G658:G664">F658*12</f>
        <v>873024</v>
      </c>
    </row>
    <row r="659" spans="1:7" ht="19.5" customHeight="1">
      <c r="A659" s="14">
        <v>4</v>
      </c>
      <c r="B659" s="15" t="s">
        <v>8</v>
      </c>
      <c r="C659" s="1">
        <v>2</v>
      </c>
      <c r="D659" s="1">
        <v>3.34</v>
      </c>
      <c r="E659" s="1">
        <v>75000</v>
      </c>
      <c r="F659" s="19">
        <f t="shared" si="23"/>
        <v>250500</v>
      </c>
      <c r="G659" s="24">
        <f t="shared" si="24"/>
        <v>3006000</v>
      </c>
    </row>
    <row r="660" spans="1:7" ht="19.5" customHeight="1">
      <c r="A660" s="14">
        <v>5</v>
      </c>
      <c r="B660" s="15" t="s">
        <v>8</v>
      </c>
      <c r="C660" s="1">
        <v>1</v>
      </c>
      <c r="D660" s="1">
        <v>1.83</v>
      </c>
      <c r="E660" s="1">
        <v>77905</v>
      </c>
      <c r="F660" s="21">
        <f t="shared" si="23"/>
        <v>142566.15</v>
      </c>
      <c r="G660" s="236">
        <f t="shared" si="24"/>
        <v>1710793.7999999998</v>
      </c>
    </row>
    <row r="661" spans="1:7" ht="19.5" customHeight="1">
      <c r="A661" s="14">
        <v>6</v>
      </c>
      <c r="B661" s="15" t="s">
        <v>11</v>
      </c>
      <c r="C661" s="1">
        <v>1</v>
      </c>
      <c r="D661" s="1">
        <v>1</v>
      </c>
      <c r="E661" s="1">
        <v>72752</v>
      </c>
      <c r="F661" s="19">
        <f t="shared" si="23"/>
        <v>72752</v>
      </c>
      <c r="G661" s="24">
        <f t="shared" si="24"/>
        <v>873024</v>
      </c>
    </row>
    <row r="662" spans="1:7" ht="19.5" customHeight="1">
      <c r="A662" s="14">
        <v>7</v>
      </c>
      <c r="B662" s="15" t="s">
        <v>10</v>
      </c>
      <c r="C662" s="1">
        <v>1</v>
      </c>
      <c r="D662" s="1">
        <v>1</v>
      </c>
      <c r="E662" s="1">
        <v>72752</v>
      </c>
      <c r="F662" s="19">
        <f t="shared" si="23"/>
        <v>72752</v>
      </c>
      <c r="G662" s="24">
        <f t="shared" si="24"/>
        <v>873024</v>
      </c>
    </row>
    <row r="663" spans="1:7" ht="19.5" customHeight="1">
      <c r="A663" s="14">
        <v>8</v>
      </c>
      <c r="B663" s="15" t="s">
        <v>9</v>
      </c>
      <c r="C663" s="1">
        <v>1</v>
      </c>
      <c r="D663" s="1">
        <v>0.5</v>
      </c>
      <c r="E663" s="1">
        <v>72752</v>
      </c>
      <c r="F663" s="19">
        <f t="shared" si="23"/>
        <v>36376</v>
      </c>
      <c r="G663" s="24">
        <f t="shared" si="24"/>
        <v>436512</v>
      </c>
    </row>
    <row r="664" spans="1:7" ht="19.5" customHeight="1" thickBot="1">
      <c r="A664" s="237">
        <v>9</v>
      </c>
      <c r="B664" s="238" t="s">
        <v>5</v>
      </c>
      <c r="C664" s="239">
        <v>1</v>
      </c>
      <c r="D664" s="239">
        <v>1</v>
      </c>
      <c r="E664" s="239">
        <v>77905</v>
      </c>
      <c r="F664" s="44">
        <f t="shared" si="23"/>
        <v>77905</v>
      </c>
      <c r="G664" s="240">
        <f t="shared" si="24"/>
        <v>934860</v>
      </c>
    </row>
    <row r="665" spans="1:7" ht="19.5" customHeight="1" thickBot="1">
      <c r="A665" s="66"/>
      <c r="B665" s="67" t="s">
        <v>1</v>
      </c>
      <c r="C665" s="68">
        <f>SUM(C656:C664)</f>
        <v>10</v>
      </c>
      <c r="D665" s="68">
        <f>SUM(D656:D664)</f>
        <v>11.67</v>
      </c>
      <c r="E665" s="68">
        <f>SUM(E656:E664)</f>
        <v>699723</v>
      </c>
      <c r="F665" s="68">
        <f>SUM(F656:F664)</f>
        <v>903508.15</v>
      </c>
      <c r="G665" s="70">
        <f>SUM(G656:G664)</f>
        <v>10842097.8</v>
      </c>
    </row>
    <row r="666" spans="1:7" ht="19.5" customHeight="1">
      <c r="A666" s="62"/>
      <c r="B666" s="63"/>
      <c r="C666" s="62"/>
      <c r="D666" s="62"/>
      <c r="E666" s="62"/>
      <c r="F666" s="62"/>
      <c r="G666" s="72"/>
    </row>
    <row r="667" spans="1:7" ht="19.5" customHeight="1">
      <c r="A667" s="62"/>
      <c r="B667" s="63"/>
      <c r="C667" s="62"/>
      <c r="D667" s="62"/>
      <c r="E667" s="62"/>
      <c r="F667" s="62"/>
      <c r="G667" s="72"/>
    </row>
    <row r="668" spans="1:7" ht="16.5">
      <c r="A668" s="35"/>
      <c r="B668" s="36"/>
      <c r="C668" s="35"/>
      <c r="D668" s="35"/>
      <c r="E668" s="62" t="s">
        <v>98</v>
      </c>
      <c r="F668" s="35"/>
      <c r="G668" s="36"/>
    </row>
    <row r="669" spans="1:6" ht="15.75">
      <c r="A669" s="35"/>
      <c r="B669" s="36"/>
      <c r="C669" s="35"/>
      <c r="D669" s="35"/>
      <c r="E669" s="35"/>
      <c r="F669" s="35"/>
    </row>
    <row r="670" spans="1:7" ht="39" customHeight="1">
      <c r="A670" s="274" t="s">
        <v>132</v>
      </c>
      <c r="B670" s="274"/>
      <c r="C670" s="274"/>
      <c r="D670" s="274"/>
      <c r="E670" s="274"/>
      <c r="F670" s="274"/>
      <c r="G670" s="274"/>
    </row>
    <row r="671" spans="1:6" ht="18">
      <c r="A671" s="8"/>
      <c r="B671" s="8"/>
      <c r="C671" s="8"/>
      <c r="D671" s="8"/>
      <c r="E671" s="8"/>
      <c r="F671" s="8"/>
    </row>
    <row r="672" spans="1:7" ht="22.5">
      <c r="A672" s="272" t="s">
        <v>53</v>
      </c>
      <c r="B672" s="272"/>
      <c r="C672" s="272"/>
      <c r="D672" s="272"/>
      <c r="E672" s="272"/>
      <c r="F672" s="272"/>
      <c r="G672" s="272"/>
    </row>
    <row r="673" spans="1:6" ht="16.5" thickBot="1">
      <c r="A673" s="273"/>
      <c r="B673" s="273"/>
      <c r="C673" s="273"/>
      <c r="D673" s="273"/>
      <c r="E673" s="273"/>
      <c r="F673" s="273"/>
    </row>
    <row r="674" spans="1:7" ht="75" customHeight="1" thickBot="1">
      <c r="A674" s="9" t="s">
        <v>54</v>
      </c>
      <c r="B674" s="10" t="s">
        <v>55</v>
      </c>
      <c r="C674" s="11" t="s">
        <v>56</v>
      </c>
      <c r="D674" s="11" t="s">
        <v>67</v>
      </c>
      <c r="E674" s="11" t="s">
        <v>57</v>
      </c>
      <c r="F674" s="12" t="s">
        <v>58</v>
      </c>
      <c r="G674" s="13"/>
    </row>
    <row r="675" spans="1:7" ht="19.5" customHeight="1">
      <c r="A675" s="50">
        <v>1</v>
      </c>
      <c r="B675" s="51" t="s">
        <v>0</v>
      </c>
      <c r="C675" s="52">
        <v>1</v>
      </c>
      <c r="D675" s="52">
        <v>1</v>
      </c>
      <c r="E675" s="52">
        <v>100000</v>
      </c>
      <c r="F675" s="241">
        <f>SUM(E675*D675)</f>
        <v>100000</v>
      </c>
      <c r="G675" s="235">
        <f aca="true" t="shared" si="25" ref="G675:G686">F675*13</f>
        <v>1300000</v>
      </c>
    </row>
    <row r="676" spans="1:7" ht="19.5" customHeight="1">
      <c r="A676" s="14">
        <v>2</v>
      </c>
      <c r="B676" s="15" t="s">
        <v>81</v>
      </c>
      <c r="C676" s="1">
        <v>1</v>
      </c>
      <c r="D676" s="1">
        <v>1</v>
      </c>
      <c r="E676" s="1">
        <v>90000</v>
      </c>
      <c r="F676" s="54">
        <f>SUM(E676*D676)</f>
        <v>90000</v>
      </c>
      <c r="G676" s="24">
        <f t="shared" si="25"/>
        <v>1170000</v>
      </c>
    </row>
    <row r="677" spans="1:7" ht="19.5" customHeight="1">
      <c r="A677" s="14">
        <v>3</v>
      </c>
      <c r="B677" s="15" t="s">
        <v>12</v>
      </c>
      <c r="C677" s="1">
        <v>1</v>
      </c>
      <c r="D677" s="1">
        <v>0.5</v>
      </c>
      <c r="E677" s="1">
        <v>80000</v>
      </c>
      <c r="F677" s="54">
        <f>SUM(E677*D677)</f>
        <v>40000</v>
      </c>
      <c r="G677" s="24">
        <f t="shared" si="25"/>
        <v>520000</v>
      </c>
    </row>
    <row r="678" spans="1:7" ht="19.5" customHeight="1">
      <c r="A678" s="14">
        <v>4</v>
      </c>
      <c r="B678" s="15" t="s">
        <v>8</v>
      </c>
      <c r="C678" s="1">
        <v>1</v>
      </c>
      <c r="D678" s="1">
        <v>1</v>
      </c>
      <c r="E678" s="1">
        <v>75000</v>
      </c>
      <c r="F678" s="55">
        <f>SUM(E678*D678)</f>
        <v>75000</v>
      </c>
      <c r="G678" s="24">
        <f t="shared" si="25"/>
        <v>975000</v>
      </c>
    </row>
    <row r="679" spans="1:7" ht="19.5" customHeight="1">
      <c r="A679" s="14">
        <v>5</v>
      </c>
      <c r="B679" s="15" t="s">
        <v>36</v>
      </c>
      <c r="C679" s="1">
        <v>1</v>
      </c>
      <c r="D679" s="1">
        <v>3</v>
      </c>
      <c r="E679" s="1">
        <v>77904</v>
      </c>
      <c r="F679" s="55">
        <f>SUM(E679*D679)</f>
        <v>233712</v>
      </c>
      <c r="G679" s="24">
        <f t="shared" si="25"/>
        <v>3038256</v>
      </c>
    </row>
    <row r="680" spans="1:7" ht="19.5" customHeight="1">
      <c r="A680" s="14">
        <v>6</v>
      </c>
      <c r="B680" s="15" t="s">
        <v>11</v>
      </c>
      <c r="C680" s="1">
        <v>1</v>
      </c>
      <c r="D680" s="1">
        <v>1</v>
      </c>
      <c r="E680" s="1">
        <v>72752</v>
      </c>
      <c r="F680" s="54">
        <v>72752</v>
      </c>
      <c r="G680" s="24">
        <f t="shared" si="25"/>
        <v>945776</v>
      </c>
    </row>
    <row r="681" spans="1:7" ht="19.5" customHeight="1">
      <c r="A681" s="14">
        <v>7</v>
      </c>
      <c r="B681" s="115" t="s">
        <v>33</v>
      </c>
      <c r="C681" s="19">
        <v>1</v>
      </c>
      <c r="D681" s="19">
        <v>0.5</v>
      </c>
      <c r="E681" s="19">
        <v>77904</v>
      </c>
      <c r="F681" s="242">
        <f>SUM(E681*D681)</f>
        <v>38952</v>
      </c>
      <c r="G681" s="24">
        <f t="shared" si="25"/>
        <v>506376</v>
      </c>
    </row>
    <row r="682" spans="1:7" ht="19.5" customHeight="1">
      <c r="A682" s="14">
        <v>8</v>
      </c>
      <c r="B682" s="15" t="s">
        <v>5</v>
      </c>
      <c r="C682" s="1">
        <v>1</v>
      </c>
      <c r="D682" s="1">
        <v>1</v>
      </c>
      <c r="E682" s="1">
        <v>72752</v>
      </c>
      <c r="F682" s="54">
        <v>72752</v>
      </c>
      <c r="G682" s="24">
        <f t="shared" si="25"/>
        <v>945776</v>
      </c>
    </row>
    <row r="683" spans="1:7" ht="19.5" customHeight="1">
      <c r="A683" s="14">
        <v>9</v>
      </c>
      <c r="B683" s="15" t="s">
        <v>9</v>
      </c>
      <c r="C683" s="1">
        <v>1</v>
      </c>
      <c r="D683" s="1">
        <v>0.5</v>
      </c>
      <c r="E683" s="1">
        <v>72752</v>
      </c>
      <c r="F683" s="54">
        <f>SUM(E683*D683)</f>
        <v>36376</v>
      </c>
      <c r="G683" s="24">
        <f t="shared" si="25"/>
        <v>472888</v>
      </c>
    </row>
    <row r="684" spans="1:7" ht="19.5" customHeight="1">
      <c r="A684" s="14">
        <v>10</v>
      </c>
      <c r="B684" s="18" t="s">
        <v>10</v>
      </c>
      <c r="C684" s="19">
        <v>1</v>
      </c>
      <c r="D684" s="19">
        <v>1</v>
      </c>
      <c r="E684" s="19">
        <v>72752</v>
      </c>
      <c r="F684" s="54">
        <f>SUM(E684*D684)</f>
        <v>72752</v>
      </c>
      <c r="G684" s="24">
        <f t="shared" si="25"/>
        <v>945776</v>
      </c>
    </row>
    <row r="685" spans="1:7" ht="19.5" customHeight="1">
      <c r="A685" s="14">
        <v>11</v>
      </c>
      <c r="B685" s="18" t="s">
        <v>10</v>
      </c>
      <c r="C685" s="19">
        <v>2</v>
      </c>
      <c r="D685" s="19">
        <v>1</v>
      </c>
      <c r="E685" s="19">
        <v>77904</v>
      </c>
      <c r="F685" s="54">
        <f>SUM(E685*D685)</f>
        <v>77904</v>
      </c>
      <c r="G685" s="24">
        <f t="shared" si="25"/>
        <v>1012752</v>
      </c>
    </row>
    <row r="686" spans="1:7" ht="19.5" customHeight="1" thickBot="1">
      <c r="A686" s="57">
        <v>12</v>
      </c>
      <c r="B686" s="243" t="s">
        <v>10</v>
      </c>
      <c r="C686" s="44">
        <v>1</v>
      </c>
      <c r="D686" s="44">
        <v>1</v>
      </c>
      <c r="E686" s="44">
        <v>77904</v>
      </c>
      <c r="F686" s="244">
        <f>SUM(E686*D686)</f>
        <v>77904</v>
      </c>
      <c r="G686" s="240">
        <f t="shared" si="25"/>
        <v>1012752</v>
      </c>
    </row>
    <row r="687" spans="1:7" ht="19.5" customHeight="1" thickBot="1">
      <c r="A687" s="30"/>
      <c r="B687" s="31" t="s">
        <v>1</v>
      </c>
      <c r="C687" s="32">
        <f>SUM(C675:C686)</f>
        <v>13</v>
      </c>
      <c r="D687" s="32">
        <f>SUM(D675:D686)</f>
        <v>12.5</v>
      </c>
      <c r="E687" s="32">
        <f>SUM(E675:E686)</f>
        <v>947624</v>
      </c>
      <c r="F687" s="32">
        <f>SUM(F675:F686)</f>
        <v>988104</v>
      </c>
      <c r="G687" s="123">
        <f>SUM(G675:G686)</f>
        <v>12845352</v>
      </c>
    </row>
    <row r="688" spans="1:7" ht="19.5" customHeight="1">
      <c r="A688" s="62"/>
      <c r="B688" s="63"/>
      <c r="C688" s="62"/>
      <c r="D688" s="62"/>
      <c r="E688" s="62"/>
      <c r="F688" s="62"/>
      <c r="G688" s="62"/>
    </row>
    <row r="689" spans="1:7" ht="19.5" customHeight="1">
      <c r="A689" s="62"/>
      <c r="B689" s="63"/>
      <c r="C689" s="62"/>
      <c r="D689" s="62"/>
      <c r="E689" s="62"/>
      <c r="F689" s="62"/>
      <c r="G689" s="62"/>
    </row>
    <row r="690" spans="1:7" ht="19.5" customHeight="1">
      <c r="A690" s="62"/>
      <c r="B690" s="63"/>
      <c r="C690" s="62"/>
      <c r="D690" s="62"/>
      <c r="E690" s="62"/>
      <c r="F690" s="62"/>
      <c r="G690" s="62"/>
    </row>
    <row r="691" spans="1:7" ht="19.5" customHeight="1">
      <c r="A691" s="62"/>
      <c r="B691" s="63"/>
      <c r="C691" s="62"/>
      <c r="D691" s="62"/>
      <c r="E691" s="62"/>
      <c r="F691" s="62"/>
      <c r="G691" s="62"/>
    </row>
    <row r="692" spans="4:7" ht="16.5">
      <c r="D692" s="5"/>
      <c r="E692" s="6" t="s">
        <v>100</v>
      </c>
      <c r="F692" s="5"/>
      <c r="G692" s="5"/>
    </row>
    <row r="693" spans="4:7" ht="16.5">
      <c r="D693" s="5"/>
      <c r="F693" s="5"/>
      <c r="G693" s="5"/>
    </row>
    <row r="694" spans="1:7" ht="16.5">
      <c r="A694" s="280" t="s">
        <v>102</v>
      </c>
      <c r="B694" s="280"/>
      <c r="C694" s="280"/>
      <c r="D694" s="280"/>
      <c r="E694" s="280"/>
      <c r="F694" s="280"/>
      <c r="G694" s="280"/>
    </row>
    <row r="695" spans="1:6" ht="15.75">
      <c r="A695" s="278"/>
      <c r="B695" s="278"/>
      <c r="C695" s="278"/>
      <c r="D695" s="278"/>
      <c r="E695" s="278"/>
      <c r="F695" s="278"/>
    </row>
    <row r="696" spans="1:7" ht="22.5">
      <c r="A696" s="272" t="s">
        <v>53</v>
      </c>
      <c r="B696" s="272"/>
      <c r="C696" s="272"/>
      <c r="D696" s="272"/>
      <c r="E696" s="272"/>
      <c r="F696" s="272"/>
      <c r="G696" s="272"/>
    </row>
    <row r="697" spans="1:6" ht="16.5" thickBot="1">
      <c r="A697" s="35"/>
      <c r="B697" s="36"/>
      <c r="C697" s="35"/>
      <c r="D697" s="35"/>
      <c r="E697" s="35"/>
      <c r="F697" s="35"/>
    </row>
    <row r="698" spans="1:7" ht="75" customHeight="1" thickBot="1">
      <c r="A698" s="9" t="s">
        <v>54</v>
      </c>
      <c r="B698" s="10" t="s">
        <v>55</v>
      </c>
      <c r="C698" s="11" t="s">
        <v>56</v>
      </c>
      <c r="D698" s="11" t="s">
        <v>67</v>
      </c>
      <c r="E698" s="11" t="s">
        <v>57</v>
      </c>
      <c r="F698" s="12" t="s">
        <v>58</v>
      </c>
      <c r="G698" s="13"/>
    </row>
    <row r="699" spans="1:7" ht="19.5" customHeight="1">
      <c r="A699" s="50">
        <v>1</v>
      </c>
      <c r="B699" s="245" t="s">
        <v>0</v>
      </c>
      <c r="C699" s="52">
        <v>1</v>
      </c>
      <c r="D699" s="52">
        <v>1</v>
      </c>
      <c r="E699" s="52">
        <v>220000</v>
      </c>
      <c r="F699" s="246">
        <f>SUM(E699*D699)</f>
        <v>220000</v>
      </c>
      <c r="G699" s="114">
        <f>12*F699</f>
        <v>2640000</v>
      </c>
    </row>
    <row r="700" spans="1:7" ht="19.5" customHeight="1">
      <c r="A700" s="17">
        <v>2</v>
      </c>
      <c r="B700" s="247" t="s">
        <v>12</v>
      </c>
      <c r="C700" s="1">
        <v>1</v>
      </c>
      <c r="D700" s="1">
        <v>1</v>
      </c>
      <c r="E700" s="1">
        <v>130000</v>
      </c>
      <c r="F700" s="248">
        <f aca="true" t="shared" si="26" ref="F700:F718">SUM(E700*D700)</f>
        <v>130000</v>
      </c>
      <c r="G700" s="119">
        <f aca="true" t="shared" si="27" ref="G700:G718">SUM(F700*12)</f>
        <v>1560000</v>
      </c>
    </row>
    <row r="701" spans="1:7" ht="19.5" customHeight="1">
      <c r="A701" s="17">
        <v>3</v>
      </c>
      <c r="B701" s="247" t="s">
        <v>52</v>
      </c>
      <c r="C701" s="1">
        <v>1</v>
      </c>
      <c r="D701" s="1">
        <v>1</v>
      </c>
      <c r="E701" s="1">
        <v>150000</v>
      </c>
      <c r="F701" s="248">
        <f t="shared" si="26"/>
        <v>150000</v>
      </c>
      <c r="G701" s="119">
        <f t="shared" si="27"/>
        <v>1800000</v>
      </c>
    </row>
    <row r="702" spans="1:7" ht="19.5" customHeight="1">
      <c r="A702" s="17">
        <v>4</v>
      </c>
      <c r="B702" s="247" t="s">
        <v>33</v>
      </c>
      <c r="C702" s="1">
        <v>1</v>
      </c>
      <c r="D702" s="1">
        <v>1</v>
      </c>
      <c r="E702" s="1">
        <v>75168</v>
      </c>
      <c r="F702" s="248">
        <f>SUM(E702*D702)</f>
        <v>75168</v>
      </c>
      <c r="G702" s="119">
        <f t="shared" si="27"/>
        <v>902016</v>
      </c>
    </row>
    <row r="703" spans="1:7" ht="19.5" customHeight="1">
      <c r="A703" s="17">
        <v>5</v>
      </c>
      <c r="B703" s="247" t="s">
        <v>10</v>
      </c>
      <c r="C703" s="1">
        <v>1</v>
      </c>
      <c r="D703" s="1">
        <v>1</v>
      </c>
      <c r="E703" s="1">
        <v>72728</v>
      </c>
      <c r="F703" s="248">
        <f t="shared" si="26"/>
        <v>72728</v>
      </c>
      <c r="G703" s="119">
        <f t="shared" si="27"/>
        <v>872736</v>
      </c>
    </row>
    <row r="704" spans="1:7" ht="19.5" customHeight="1">
      <c r="A704" s="17">
        <v>6</v>
      </c>
      <c r="B704" s="247" t="s">
        <v>32</v>
      </c>
      <c r="C704" s="1">
        <v>1</v>
      </c>
      <c r="D704" s="1">
        <v>1</v>
      </c>
      <c r="E704" s="1">
        <v>150000</v>
      </c>
      <c r="F704" s="248">
        <f t="shared" si="26"/>
        <v>150000</v>
      </c>
      <c r="G704" s="119">
        <f t="shared" si="27"/>
        <v>1800000</v>
      </c>
    </row>
    <row r="705" spans="1:7" ht="19.5" customHeight="1">
      <c r="A705" s="17">
        <v>7</v>
      </c>
      <c r="B705" s="247" t="s">
        <v>32</v>
      </c>
      <c r="C705" s="1">
        <v>1</v>
      </c>
      <c r="D705" s="1">
        <v>1</v>
      </c>
      <c r="E705" s="1">
        <v>100000</v>
      </c>
      <c r="F705" s="248">
        <f t="shared" si="26"/>
        <v>100000</v>
      </c>
      <c r="G705" s="119">
        <f t="shared" si="27"/>
        <v>1200000</v>
      </c>
    </row>
    <row r="706" spans="1:7" ht="19.5" customHeight="1">
      <c r="A706" s="17">
        <v>8</v>
      </c>
      <c r="B706" s="247" t="s">
        <v>138</v>
      </c>
      <c r="C706" s="1">
        <v>1</v>
      </c>
      <c r="D706" s="1">
        <v>1</v>
      </c>
      <c r="E706" s="1">
        <v>130000</v>
      </c>
      <c r="F706" s="248">
        <f t="shared" si="26"/>
        <v>130000</v>
      </c>
      <c r="G706" s="119">
        <f>SUM(F706*10)</f>
        <v>1300000</v>
      </c>
    </row>
    <row r="707" spans="1:7" ht="19.5" customHeight="1">
      <c r="A707" s="17">
        <v>9</v>
      </c>
      <c r="B707" s="247" t="s">
        <v>27</v>
      </c>
      <c r="C707" s="1">
        <v>1</v>
      </c>
      <c r="D707" s="1">
        <v>1</v>
      </c>
      <c r="E707" s="1">
        <v>130000</v>
      </c>
      <c r="F707" s="248">
        <f>SUM(E707*D707)</f>
        <v>130000</v>
      </c>
      <c r="G707" s="119">
        <f>SUM(F707*12)</f>
        <v>1560000</v>
      </c>
    </row>
    <row r="708" spans="1:7" ht="19.5" customHeight="1">
      <c r="A708" s="17">
        <v>10</v>
      </c>
      <c r="B708" s="247" t="s">
        <v>38</v>
      </c>
      <c r="C708" s="1">
        <v>3</v>
      </c>
      <c r="D708" s="1">
        <v>3</v>
      </c>
      <c r="E708" s="1">
        <v>150000</v>
      </c>
      <c r="F708" s="248">
        <f t="shared" si="26"/>
        <v>450000</v>
      </c>
      <c r="G708" s="119">
        <f t="shared" si="27"/>
        <v>5400000</v>
      </c>
    </row>
    <row r="709" spans="1:7" ht="19.5" customHeight="1">
      <c r="A709" s="17">
        <v>11</v>
      </c>
      <c r="B709" s="247" t="s">
        <v>24</v>
      </c>
      <c r="C709" s="1">
        <v>20</v>
      </c>
      <c r="D709" s="1">
        <v>20.5</v>
      </c>
      <c r="E709" s="1">
        <v>72728</v>
      </c>
      <c r="F709" s="248">
        <f>SUM(E709*D709)</f>
        <v>1490924</v>
      </c>
      <c r="G709" s="119">
        <f>SUM(F709*12)</f>
        <v>17891088</v>
      </c>
    </row>
    <row r="710" spans="1:7" ht="19.5" customHeight="1">
      <c r="A710" s="17">
        <v>12</v>
      </c>
      <c r="B710" s="247" t="s">
        <v>24</v>
      </c>
      <c r="C710" s="1">
        <v>5</v>
      </c>
      <c r="D710" s="1">
        <v>5</v>
      </c>
      <c r="E710" s="1">
        <v>75168</v>
      </c>
      <c r="F710" s="248">
        <f>SUM(E710*D710)</f>
        <v>375840</v>
      </c>
      <c r="G710" s="119">
        <f>SUM(F710*12)</f>
        <v>4510080</v>
      </c>
    </row>
    <row r="711" spans="1:7" ht="19.5" customHeight="1">
      <c r="A711" s="17">
        <v>13</v>
      </c>
      <c r="B711" s="247" t="s">
        <v>23</v>
      </c>
      <c r="C711" s="1">
        <v>4</v>
      </c>
      <c r="D711" s="1">
        <v>4</v>
      </c>
      <c r="E711" s="1">
        <v>110000</v>
      </c>
      <c r="F711" s="248">
        <f t="shared" si="26"/>
        <v>440000</v>
      </c>
      <c r="G711" s="119">
        <f t="shared" si="27"/>
        <v>5280000</v>
      </c>
    </row>
    <row r="712" spans="1:7" ht="19.5" customHeight="1">
      <c r="A712" s="17">
        <v>14</v>
      </c>
      <c r="B712" s="247" t="s">
        <v>23</v>
      </c>
      <c r="C712" s="1">
        <v>2</v>
      </c>
      <c r="D712" s="1">
        <v>2</v>
      </c>
      <c r="E712" s="1">
        <v>72728</v>
      </c>
      <c r="F712" s="248">
        <f t="shared" si="26"/>
        <v>145456</v>
      </c>
      <c r="G712" s="119">
        <f t="shared" si="27"/>
        <v>1745472</v>
      </c>
    </row>
    <row r="713" spans="1:7" ht="19.5" customHeight="1">
      <c r="A713" s="17">
        <v>15</v>
      </c>
      <c r="B713" s="247" t="s">
        <v>23</v>
      </c>
      <c r="C713" s="1">
        <v>2</v>
      </c>
      <c r="D713" s="1">
        <v>2</v>
      </c>
      <c r="E713" s="1">
        <v>95000</v>
      </c>
      <c r="F713" s="248">
        <f t="shared" si="26"/>
        <v>190000</v>
      </c>
      <c r="G713" s="119">
        <f t="shared" si="27"/>
        <v>2280000</v>
      </c>
    </row>
    <row r="714" spans="1:7" ht="19.5" customHeight="1">
      <c r="A714" s="17">
        <v>16</v>
      </c>
      <c r="B714" s="247" t="s">
        <v>63</v>
      </c>
      <c r="C714" s="1">
        <v>3</v>
      </c>
      <c r="D714" s="1">
        <v>3</v>
      </c>
      <c r="E714" s="1">
        <v>72728</v>
      </c>
      <c r="F714" s="248">
        <f t="shared" si="26"/>
        <v>218184</v>
      </c>
      <c r="G714" s="119">
        <f t="shared" si="27"/>
        <v>2618208</v>
      </c>
    </row>
    <row r="715" spans="1:7" ht="19.5" customHeight="1">
      <c r="A715" s="17">
        <v>17</v>
      </c>
      <c r="B715" s="247" t="s">
        <v>63</v>
      </c>
      <c r="C715" s="1">
        <v>1</v>
      </c>
      <c r="D715" s="1">
        <v>1</v>
      </c>
      <c r="E715" s="1">
        <v>75168</v>
      </c>
      <c r="F715" s="248">
        <f t="shared" si="26"/>
        <v>75168</v>
      </c>
      <c r="G715" s="119">
        <f t="shared" si="27"/>
        <v>902016</v>
      </c>
    </row>
    <row r="716" spans="1:7" ht="19.5" customHeight="1">
      <c r="A716" s="17">
        <v>18</v>
      </c>
      <c r="B716" s="247" t="s">
        <v>139</v>
      </c>
      <c r="C716" s="1">
        <v>1</v>
      </c>
      <c r="D716" s="1">
        <v>1</v>
      </c>
      <c r="E716" s="1">
        <v>75168</v>
      </c>
      <c r="F716" s="248">
        <f t="shared" si="26"/>
        <v>75168</v>
      </c>
      <c r="G716" s="119">
        <f>SUM(F716*6)</f>
        <v>451008</v>
      </c>
    </row>
    <row r="717" spans="1:7" ht="19.5" customHeight="1">
      <c r="A717" s="17">
        <v>19</v>
      </c>
      <c r="B717" s="247" t="s">
        <v>28</v>
      </c>
      <c r="C717" s="1">
        <v>1</v>
      </c>
      <c r="D717" s="1">
        <v>1</v>
      </c>
      <c r="E717" s="1">
        <v>100000</v>
      </c>
      <c r="F717" s="248">
        <f t="shared" si="26"/>
        <v>100000</v>
      </c>
      <c r="G717" s="119">
        <f t="shared" si="27"/>
        <v>1200000</v>
      </c>
    </row>
    <row r="718" spans="1:7" ht="19.5" customHeight="1">
      <c r="A718" s="17">
        <v>20</v>
      </c>
      <c r="B718" s="247" t="s">
        <v>25</v>
      </c>
      <c r="C718" s="1">
        <v>1</v>
      </c>
      <c r="D718" s="1">
        <v>1</v>
      </c>
      <c r="E718" s="1">
        <v>160000</v>
      </c>
      <c r="F718" s="248">
        <f t="shared" si="26"/>
        <v>160000</v>
      </c>
      <c r="G718" s="119">
        <f t="shared" si="27"/>
        <v>1920000</v>
      </c>
    </row>
    <row r="719" spans="1:7" ht="36" customHeight="1">
      <c r="A719" s="17">
        <v>21</v>
      </c>
      <c r="B719" s="247" t="s">
        <v>46</v>
      </c>
      <c r="C719" s="1">
        <v>2</v>
      </c>
      <c r="D719" s="1">
        <v>2</v>
      </c>
      <c r="E719" s="1">
        <v>100000</v>
      </c>
      <c r="F719" s="248">
        <f>SUM(E719*D719)</f>
        <v>200000</v>
      </c>
      <c r="G719" s="119">
        <f>SUM(F719*12)</f>
        <v>2400000</v>
      </c>
    </row>
    <row r="720" spans="1:7" ht="19.5" customHeight="1">
      <c r="A720" s="17">
        <v>22</v>
      </c>
      <c r="B720" s="247" t="s">
        <v>47</v>
      </c>
      <c r="C720" s="1">
        <v>6</v>
      </c>
      <c r="D720" s="1">
        <v>6</v>
      </c>
      <c r="E720" s="1">
        <v>100000</v>
      </c>
      <c r="F720" s="248">
        <f>SUM(E720*D720)</f>
        <v>600000</v>
      </c>
      <c r="G720" s="119">
        <f>SUM(F720*12)</f>
        <v>7200000</v>
      </c>
    </row>
    <row r="721" spans="1:7" ht="19.5" customHeight="1" thickBot="1">
      <c r="A721" s="249">
        <v>23</v>
      </c>
      <c r="B721" s="250" t="s">
        <v>99</v>
      </c>
      <c r="C721" s="2">
        <v>1</v>
      </c>
      <c r="D721" s="2">
        <v>1</v>
      </c>
      <c r="E721" s="2">
        <v>75168</v>
      </c>
      <c r="F721" s="251">
        <f>SUM(E721*D721)</f>
        <v>75168</v>
      </c>
      <c r="G721" s="252">
        <f>SUM(F721*12)</f>
        <v>902016</v>
      </c>
    </row>
    <row r="722" spans="1:7" ht="19.5" customHeight="1" thickBot="1">
      <c r="A722" s="30"/>
      <c r="B722" s="31" t="s">
        <v>1</v>
      </c>
      <c r="C722" s="32">
        <f>SUM(C699:C721)</f>
        <v>61</v>
      </c>
      <c r="D722" s="32">
        <f>SUM(D699:D721)</f>
        <v>61.5</v>
      </c>
      <c r="E722" s="32">
        <f>SUM(E699:E721)</f>
        <v>2491752</v>
      </c>
      <c r="F722" s="253">
        <f>SUM(F699:F721)</f>
        <v>5753804</v>
      </c>
      <c r="G722" s="46">
        <f>SUM(G699:G721)</f>
        <v>68334640</v>
      </c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41" spans="1:7" ht="16.5">
      <c r="A741" s="35"/>
      <c r="B741" s="36"/>
      <c r="C741" s="35"/>
      <c r="D741" s="35"/>
      <c r="E741" s="62" t="s">
        <v>137</v>
      </c>
      <c r="F741" s="35"/>
      <c r="G741" s="36"/>
    </row>
    <row r="742" spans="1:6" ht="15.75">
      <c r="A742" s="35"/>
      <c r="B742" s="36"/>
      <c r="C742" s="35"/>
      <c r="D742" s="35"/>
      <c r="E742" s="35"/>
      <c r="F742" s="35"/>
    </row>
    <row r="743" spans="4:7" ht="16.5">
      <c r="D743" s="5"/>
      <c r="E743" s="5"/>
      <c r="F743" s="5"/>
      <c r="G743" s="5"/>
    </row>
    <row r="744" spans="1:7" ht="16.5">
      <c r="A744" s="274" t="s">
        <v>109</v>
      </c>
      <c r="B744" s="274"/>
      <c r="C744" s="274"/>
      <c r="D744" s="274"/>
      <c r="E744" s="274"/>
      <c r="F744" s="274"/>
      <c r="G744" s="274"/>
    </row>
    <row r="745" spans="1:6" ht="18">
      <c r="A745" s="8"/>
      <c r="B745" s="8"/>
      <c r="C745" s="8"/>
      <c r="D745" s="8"/>
      <c r="E745" s="8"/>
      <c r="F745" s="8"/>
    </row>
    <row r="746" spans="1:7" ht="22.5">
      <c r="A746" s="272" t="s">
        <v>53</v>
      </c>
      <c r="B746" s="272"/>
      <c r="C746" s="272"/>
      <c r="D746" s="272"/>
      <c r="E746" s="272"/>
      <c r="F746" s="272"/>
      <c r="G746" s="272"/>
    </row>
    <row r="747" spans="1:6" ht="16.5" thickBot="1">
      <c r="A747" s="273"/>
      <c r="B747" s="273"/>
      <c r="C747" s="273"/>
      <c r="D747" s="273"/>
      <c r="E747" s="273"/>
      <c r="F747" s="273"/>
    </row>
    <row r="748" spans="1:7" ht="75" customHeight="1" thickBot="1">
      <c r="A748" s="9" t="s">
        <v>54</v>
      </c>
      <c r="B748" s="10" t="s">
        <v>55</v>
      </c>
      <c r="C748" s="11" t="s">
        <v>56</v>
      </c>
      <c r="D748" s="11" t="s">
        <v>67</v>
      </c>
      <c r="E748" s="11" t="s">
        <v>57</v>
      </c>
      <c r="F748" s="12" t="s">
        <v>58</v>
      </c>
      <c r="G748" s="13"/>
    </row>
    <row r="749" spans="1:7" ht="19.5" customHeight="1">
      <c r="A749" s="112">
        <v>1</v>
      </c>
      <c r="B749" s="51" t="s">
        <v>0</v>
      </c>
      <c r="C749" s="52">
        <v>1</v>
      </c>
      <c r="D749" s="52">
        <v>1</v>
      </c>
      <c r="E749" s="52">
        <v>80000</v>
      </c>
      <c r="F749" s="241">
        <f aca="true" t="shared" si="28" ref="F749:F754">SUM(E749*D749)</f>
        <v>80000</v>
      </c>
      <c r="G749" s="235">
        <f aca="true" t="shared" si="29" ref="G749:G754">F749*12</f>
        <v>960000</v>
      </c>
    </row>
    <row r="750" spans="1:7" ht="19.5" customHeight="1">
      <c r="A750" s="39">
        <v>2</v>
      </c>
      <c r="B750" s="15" t="s">
        <v>101</v>
      </c>
      <c r="C750" s="1">
        <v>1</v>
      </c>
      <c r="D750" s="1">
        <v>0.75</v>
      </c>
      <c r="E750" s="1">
        <v>80000</v>
      </c>
      <c r="F750" s="54">
        <f t="shared" si="28"/>
        <v>60000</v>
      </c>
      <c r="G750" s="24">
        <f t="shared" si="29"/>
        <v>720000</v>
      </c>
    </row>
    <row r="751" spans="1:7" ht="19.5" customHeight="1">
      <c r="A751" s="39">
        <v>3</v>
      </c>
      <c r="B751" s="15" t="s">
        <v>30</v>
      </c>
      <c r="C751" s="1">
        <v>1</v>
      </c>
      <c r="D751" s="1">
        <v>1</v>
      </c>
      <c r="E751" s="1">
        <v>78000</v>
      </c>
      <c r="F751" s="54">
        <f t="shared" si="28"/>
        <v>78000</v>
      </c>
      <c r="G751" s="24">
        <f t="shared" si="29"/>
        <v>936000</v>
      </c>
    </row>
    <row r="752" spans="1:7" ht="19.5" customHeight="1">
      <c r="A752" s="39">
        <v>4</v>
      </c>
      <c r="B752" s="15" t="s">
        <v>60</v>
      </c>
      <c r="C752" s="1">
        <v>1</v>
      </c>
      <c r="D752" s="1">
        <v>0.5</v>
      </c>
      <c r="E752" s="1">
        <v>80000</v>
      </c>
      <c r="F752" s="55">
        <f t="shared" si="28"/>
        <v>40000</v>
      </c>
      <c r="G752" s="24">
        <f t="shared" si="29"/>
        <v>480000</v>
      </c>
    </row>
    <row r="753" spans="1:7" ht="19.5" customHeight="1">
      <c r="A753" s="39">
        <v>5</v>
      </c>
      <c r="B753" s="15" t="s">
        <v>93</v>
      </c>
      <c r="C753" s="1">
        <v>1</v>
      </c>
      <c r="D753" s="1">
        <v>0.75</v>
      </c>
      <c r="E753" s="1">
        <v>80000</v>
      </c>
      <c r="F753" s="55">
        <f t="shared" si="28"/>
        <v>60000</v>
      </c>
      <c r="G753" s="24">
        <f t="shared" si="29"/>
        <v>720000</v>
      </c>
    </row>
    <row r="754" spans="1:7" ht="19.5" customHeight="1" thickBot="1">
      <c r="A754" s="254">
        <v>6</v>
      </c>
      <c r="B754" s="238" t="s">
        <v>10</v>
      </c>
      <c r="C754" s="239">
        <v>1</v>
      </c>
      <c r="D754" s="239">
        <v>0.75</v>
      </c>
      <c r="E754" s="239">
        <v>73000</v>
      </c>
      <c r="F754" s="244">
        <f t="shared" si="28"/>
        <v>54750</v>
      </c>
      <c r="G754" s="240">
        <f t="shared" si="29"/>
        <v>657000</v>
      </c>
    </row>
    <row r="755" spans="1:7" ht="19.5" customHeight="1" thickBot="1">
      <c r="A755" s="45"/>
      <c r="B755" s="31" t="s">
        <v>1</v>
      </c>
      <c r="C755" s="32">
        <f>SUM(C749:C754)</f>
        <v>6</v>
      </c>
      <c r="D755" s="32">
        <f>SUM(D749:D754)</f>
        <v>4.75</v>
      </c>
      <c r="E755" s="32">
        <f>SUM(E749:E754)</f>
        <v>471000</v>
      </c>
      <c r="F755" s="32">
        <f>SUM(F749:F754)</f>
        <v>372750</v>
      </c>
      <c r="G755" s="123">
        <f>SUM(G749:G754)</f>
        <v>4473000</v>
      </c>
    </row>
    <row r="756" spans="4:7" ht="16.5">
      <c r="D756" s="5"/>
      <c r="E756" s="5"/>
      <c r="F756" s="5"/>
      <c r="G756" s="5"/>
    </row>
    <row r="757" spans="1:6" ht="15.75">
      <c r="A757" s="35"/>
      <c r="B757" s="36"/>
      <c r="C757" s="35"/>
      <c r="D757" s="35"/>
      <c r="E757" s="35"/>
      <c r="F757" s="35"/>
    </row>
  </sheetData>
  <sheetProtection/>
  <mergeCells count="56">
    <mergeCell ref="A129:G129"/>
    <mergeCell ref="A131:G131"/>
    <mergeCell ref="A283:G283"/>
    <mergeCell ref="A285:G285"/>
    <mergeCell ref="A286:F286"/>
    <mergeCell ref="A394:G394"/>
    <mergeCell ref="A343:G343"/>
    <mergeCell ref="A345:G345"/>
    <mergeCell ref="A346:F346"/>
    <mergeCell ref="A392:G392"/>
    <mergeCell ref="A3:G3"/>
    <mergeCell ref="A5:G5"/>
    <mergeCell ref="A6:F6"/>
    <mergeCell ref="A72:G72"/>
    <mergeCell ref="A74:G74"/>
    <mergeCell ref="A75:F75"/>
    <mergeCell ref="A629:G629"/>
    <mergeCell ref="A630:F630"/>
    <mergeCell ref="B511:G511"/>
    <mergeCell ref="A568:G568"/>
    <mergeCell ref="A180:G180"/>
    <mergeCell ref="A182:G182"/>
    <mergeCell ref="A238:G238"/>
    <mergeCell ref="A241:G241"/>
    <mergeCell ref="B542:F542"/>
    <mergeCell ref="A242:F242"/>
    <mergeCell ref="A570:G570"/>
    <mergeCell ref="A571:F571"/>
    <mergeCell ref="B525:G525"/>
    <mergeCell ref="B534:F534"/>
    <mergeCell ref="A395:F395"/>
    <mergeCell ref="A672:G672"/>
    <mergeCell ref="A613:F613"/>
    <mergeCell ref="A627:G627"/>
    <mergeCell ref="A490:G490"/>
    <mergeCell ref="A442:G442"/>
    <mergeCell ref="A747:F747"/>
    <mergeCell ref="A589:G589"/>
    <mergeCell ref="A591:G591"/>
    <mergeCell ref="A592:F592"/>
    <mergeCell ref="A695:F695"/>
    <mergeCell ref="A696:G696"/>
    <mergeCell ref="A610:G610"/>
    <mergeCell ref="A612:G612"/>
    <mergeCell ref="A673:F673"/>
    <mergeCell ref="A694:G694"/>
    <mergeCell ref="E390:G390"/>
    <mergeCell ref="A488:G488"/>
    <mergeCell ref="A444:G444"/>
    <mergeCell ref="A445:F445"/>
    <mergeCell ref="A744:G744"/>
    <mergeCell ref="A746:G746"/>
    <mergeCell ref="A651:G651"/>
    <mergeCell ref="A653:G653"/>
    <mergeCell ref="A654:F654"/>
    <mergeCell ref="A670:G670"/>
  </mergeCells>
  <printOptions/>
  <pageMargins left="0.5905511811023623" right="0.31496062992125984" top="0.2755905511811024" bottom="0.31496062992125984" header="0.1968503937007874" footer="0.1968503937007874"/>
  <pageSetup horizontalDpi="600" verticalDpi="600" orientation="portrait" paperSize="9" scale="85" r:id="rId1"/>
  <rowBreaks count="1" manualBreakCount="1">
    <brk id="3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BTIC of Alaverdi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Naira</dc:creator>
  <cp:keywords/>
  <dc:description/>
  <cp:lastModifiedBy>Пользователь Windows</cp:lastModifiedBy>
  <cp:lastPrinted>2018-12-14T05:44:54Z</cp:lastPrinted>
  <dcterms:created xsi:type="dcterms:W3CDTF">2006-12-15T10:52:17Z</dcterms:created>
  <dcterms:modified xsi:type="dcterms:W3CDTF">2018-12-20T06:44:02Z</dcterms:modified>
  <cp:category/>
  <cp:version/>
  <cp:contentType/>
  <cp:contentStatus/>
</cp:coreProperties>
</file>